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180" windowWidth="9600" windowHeight="7650" tabRatio="1000" activeTab="6"/>
  </bookViews>
  <sheets>
    <sheet name="создание доп.мест" sheetId="38" r:id="rId1"/>
    <sheet name="сел мест усл для физ-ры" sheetId="1" r:id="rId2"/>
    <sheet name="питание в лагерях" sheetId="2" r:id="rId3"/>
    <sheet name="жилье мол.семьи" sheetId="3" r:id="rId4"/>
    <sheet name="МТБ культуры" sheetId="5" r:id="rId5"/>
    <sheet name="поддержка культуры" sheetId="4" r:id="rId6"/>
    <sheet name="Физ-ра" sheetId="25" r:id="rId7"/>
    <sheet name="Спорт-техн.об-е" sheetId="43" r:id="rId8"/>
    <sheet name="ппми" sheetId="7" r:id="rId9"/>
    <sheet name="газификация" sheetId="20" r:id="rId10"/>
    <sheet name="дороги" sheetId="8" r:id="rId11"/>
    <sheet name="охрана" sheetId="9" r:id="rId12"/>
    <sheet name="ТКО" sheetId="44" r:id="rId13"/>
    <sheet name="предприн-во" sheetId="10" r:id="rId14"/>
    <sheet name="сельские дороги" sheetId="11" r:id="rId15"/>
    <sheet name="невостр. земли" sheetId="12" r:id="rId16"/>
    <sheet name="связь" sheetId="17" r:id="rId17"/>
    <sheet name="Повышение ОТ" sheetId="45" r:id="rId18"/>
    <sheet name="Терплан-е" sheetId="46" r:id="rId19"/>
    <sheet name="Вода" sheetId="47" r:id="rId20"/>
    <sheet name="новые места" sheetId="24" r:id="rId21"/>
    <sheet name="гор.среда" sheetId="15" r:id="rId22"/>
    <sheet name="доп.места до 7 лет" sheetId="48" r:id="rId23"/>
    <sheet name="24 дост.среда" sheetId="6" r:id="rId24"/>
    <sheet name="Инжен.инфр-ра" sheetId="49" r:id="rId25"/>
    <sheet name="Кадастр" sheetId="50" r:id="rId26"/>
    <sheet name="стим-е жил.стр-ва" sheetId="51" r:id="rId27"/>
    <sheet name="предписание надзорных органов" sheetId="23" r:id="rId28"/>
    <sheet name="переселение" sheetId="21" r:id="rId29"/>
    <sheet name="КЧ-стр-во дорог" sheetId="19" r:id="rId30"/>
    <sheet name="ВП ремонт улиц" sheetId="18" r:id="rId31"/>
    <sheet name="дороги-моногорода" sheetId="22" r:id="rId32"/>
    <sheet name="ВП ремонт школ" sheetId="53" r:id="rId33"/>
    <sheet name="подготовка к зим" sheetId="13" r:id="rId34"/>
    <sheet name="приобр-е школы" sheetId="14" r:id="rId35"/>
    <sheet name="субсидия на выравн" sheetId="27" r:id="rId36"/>
    <sheet name="ясли" sheetId="16" r:id="rId37"/>
    <sheet name="иные мбт высокое кач-во образ" sheetId="28" r:id="rId38"/>
    <sheet name="иные мбт содействие развитию" sheetId="29" r:id="rId39"/>
    <sheet name="Дорожная сеть" sheetId="26" r:id="rId40"/>
    <sheet name="самообложение" sheetId="31" r:id="rId41"/>
    <sheet name="стимулирование доходы" sheetId="32" r:id="rId42"/>
    <sheet name="Народный бюджет" sheetId="33" r:id="rId43"/>
    <sheet name="Киров Безоп.ДД" sheetId="36" r:id="rId44"/>
    <sheet name="Безоп.ДД" sheetId="54" r:id="rId45"/>
    <sheet name="иные мбт путепровод" sheetId="34" r:id="rId46"/>
    <sheet name="дотация ЗАТО особ режим" sheetId="35" r:id="rId47"/>
    <sheet name="Ремонт.учр.культ." sheetId="55" r:id="rId48"/>
    <sheet name="Мазут" sheetId="57" r:id="rId49"/>
    <sheet name="иные трансп.инф-ра" sheetId="30" r:id="rId50"/>
    <sheet name="Советск-малые города" sheetId="37" r:id="rId51"/>
    <sheet name="Центр-я бухг." sheetId="56" r:id="rId52"/>
    <sheet name="иные памятники" sheetId="39" r:id="rId53"/>
    <sheet name="доп.работы" sheetId="40" r:id="rId54"/>
    <sheet name="Рез.фонд2019" sheetId="59" r:id="rId55"/>
    <sheet name="Лист1" sheetId="42" state="hidden" r:id="rId56"/>
  </sheets>
  <definedNames>
    <definedName name="_xlnm._FilterDatabase" localSheetId="23" hidden="1">'24 дост.среда'!$A$12:$F$12</definedName>
    <definedName name="_xlnm._FilterDatabase" localSheetId="19" hidden="1">Вода!$A$10:$L$12</definedName>
    <definedName name="_xlnm._FilterDatabase" localSheetId="21" hidden="1">гор.среда!$A$11:$N$93</definedName>
    <definedName name="_xlnm._FilterDatabase" localSheetId="53" hidden="1">доп.работы!$A$11:$E$11</definedName>
    <definedName name="_xlnm._FilterDatabase" localSheetId="10" hidden="1">дороги!$A$15:$S$61</definedName>
    <definedName name="_xlnm._FilterDatabase" localSheetId="31" hidden="1">'дороги-моногорода'!$A$11:$WVJ$42</definedName>
    <definedName name="_xlnm._FilterDatabase" localSheetId="3" hidden="1">'жилье мол.семьи'!$A$10:$E$31</definedName>
    <definedName name="_xlnm._FilterDatabase" localSheetId="38" hidden="1">'иные мбт содействие развитию'!$A$11:$I$24</definedName>
    <definedName name="_xlnm._FilterDatabase" localSheetId="42" hidden="1">'Народный бюджет'!$A$11:$L$11</definedName>
    <definedName name="_xlnm._FilterDatabase" localSheetId="15" hidden="1">'невостр. земли'!$A$8:$I$8</definedName>
    <definedName name="_xlnm._FilterDatabase" localSheetId="28" hidden="1">переселение!$A$11:$I$11</definedName>
    <definedName name="_xlnm._FilterDatabase" localSheetId="2" hidden="1">'питание в лагерях'!$A$11:$E$53</definedName>
    <definedName name="_xlnm._FilterDatabase" localSheetId="33" hidden="1">'подготовка к зим'!$A$8:$J$8</definedName>
    <definedName name="_xlnm._FilterDatabase" localSheetId="8" hidden="1">ппми!$A$8:$K$8</definedName>
    <definedName name="_xlnm._FilterDatabase" localSheetId="27" hidden="1">'предписание надзорных органов'!$A$12:$J$31</definedName>
    <definedName name="_xlnm._FilterDatabase" localSheetId="54" hidden="1">Рез.фонд2019!$A$11:$L$32</definedName>
    <definedName name="_xlnm._FilterDatabase" localSheetId="40" hidden="1">самообложение!$A$11:$Q$209</definedName>
    <definedName name="_xlnm._FilterDatabase" localSheetId="1" hidden="1">'сел мест усл для физ-ры'!$A$10:$J$10</definedName>
    <definedName name="_xlnm._FilterDatabase" localSheetId="35" hidden="1">'субсидия на выравн'!$A$11:$L$57</definedName>
    <definedName name="_xlnm._FilterDatabase" localSheetId="18" hidden="1">'Терплан-е'!$A$9:$E$9</definedName>
    <definedName name="_xlnm._FilterDatabase" localSheetId="12" hidden="1">ТКО!$A$10:$L$10</definedName>
    <definedName name="_xlnm._FilterDatabase" localSheetId="36" hidden="1">ясли!$A$10:$J$10</definedName>
    <definedName name="bbi1iepey541b3erm5gspvzrtk" localSheetId="23">#REF!</definedName>
    <definedName name="bbi1iepey541b3erm5gspvzrtk" localSheetId="32">#REF!</definedName>
    <definedName name="bbi1iepey541b3erm5gspvzrtk" localSheetId="22">#REF!</definedName>
    <definedName name="bbi1iepey541b3erm5gspvzrtk" localSheetId="10">#REF!</definedName>
    <definedName name="bbi1iepey541b3erm5gspvzrtk" localSheetId="31">#REF!</definedName>
    <definedName name="bbi1iepey541b3erm5gspvzrtk" localSheetId="46">#REF!</definedName>
    <definedName name="bbi1iepey541b3erm5gspvzrtk" localSheetId="24">#REF!</definedName>
    <definedName name="bbi1iepey541b3erm5gspvzrtk" localSheetId="37">#REF!</definedName>
    <definedName name="bbi1iepey541b3erm5gspvzrtk" localSheetId="45">#REF!</definedName>
    <definedName name="bbi1iepey541b3erm5gspvzrtk" localSheetId="38">#REF!</definedName>
    <definedName name="bbi1iepey541b3erm5gspvzrtk" localSheetId="25">#REF!</definedName>
    <definedName name="bbi1iepey541b3erm5gspvzrtk" localSheetId="43">#REF!</definedName>
    <definedName name="bbi1iepey541b3erm5gspvzrtk" localSheetId="48">#REF!</definedName>
    <definedName name="bbi1iepey541b3erm5gspvzrtk" localSheetId="42">#REF!</definedName>
    <definedName name="bbi1iepey541b3erm5gspvzrtk" localSheetId="17">#REF!</definedName>
    <definedName name="bbi1iepey541b3erm5gspvzrtk" localSheetId="27">#REF!</definedName>
    <definedName name="bbi1iepey541b3erm5gspvzrtk" localSheetId="47">#REF!</definedName>
    <definedName name="bbi1iepey541b3erm5gspvzrtk" localSheetId="50">#REF!</definedName>
    <definedName name="bbi1iepey541b3erm5gspvzrtk" localSheetId="0">#REF!</definedName>
    <definedName name="bbi1iepey541b3erm5gspvzrtk" localSheetId="7">#REF!</definedName>
    <definedName name="bbi1iepey541b3erm5gspvzrtk" localSheetId="26">#REF!</definedName>
    <definedName name="bbi1iepey541b3erm5gspvzrtk" localSheetId="35">#REF!</definedName>
    <definedName name="bbi1iepey541b3erm5gspvzrtk" localSheetId="12">#REF!</definedName>
    <definedName name="bbi1iepey541b3erm5gspvzrtk" localSheetId="51">#REF!</definedName>
    <definedName name="bbi1iepey541b3erm5gspvzrtk">#REF!</definedName>
    <definedName name="eaho2ejrtdbq5dbiou1fruoidk" localSheetId="23">#REF!</definedName>
    <definedName name="eaho2ejrtdbq5dbiou1fruoidk" localSheetId="32">#REF!</definedName>
    <definedName name="eaho2ejrtdbq5dbiou1fruoidk" localSheetId="22">#REF!</definedName>
    <definedName name="eaho2ejrtdbq5dbiou1fruoidk" localSheetId="10">#REF!</definedName>
    <definedName name="eaho2ejrtdbq5dbiou1fruoidk" localSheetId="31">#REF!</definedName>
    <definedName name="eaho2ejrtdbq5dbiou1fruoidk" localSheetId="46">#REF!</definedName>
    <definedName name="eaho2ejrtdbq5dbiou1fruoidk" localSheetId="24">#REF!</definedName>
    <definedName name="eaho2ejrtdbq5dbiou1fruoidk" localSheetId="37">#REF!</definedName>
    <definedName name="eaho2ejrtdbq5dbiou1fruoidk" localSheetId="45">#REF!</definedName>
    <definedName name="eaho2ejrtdbq5dbiou1fruoidk" localSheetId="38">#REF!</definedName>
    <definedName name="eaho2ejrtdbq5dbiou1fruoidk" localSheetId="25">#REF!</definedName>
    <definedName name="eaho2ejrtdbq5dbiou1fruoidk" localSheetId="43">#REF!</definedName>
    <definedName name="eaho2ejrtdbq5dbiou1fruoidk" localSheetId="48">#REF!</definedName>
    <definedName name="eaho2ejrtdbq5dbiou1fruoidk" localSheetId="42">#REF!</definedName>
    <definedName name="eaho2ejrtdbq5dbiou1fruoidk" localSheetId="17">#REF!</definedName>
    <definedName name="eaho2ejrtdbq5dbiou1fruoidk" localSheetId="27">#REF!</definedName>
    <definedName name="eaho2ejrtdbq5dbiou1fruoidk" localSheetId="47">#REF!</definedName>
    <definedName name="eaho2ejrtdbq5dbiou1fruoidk" localSheetId="50">#REF!</definedName>
    <definedName name="eaho2ejrtdbq5dbiou1fruoidk" localSheetId="0">#REF!</definedName>
    <definedName name="eaho2ejrtdbq5dbiou1fruoidk" localSheetId="7">#REF!</definedName>
    <definedName name="eaho2ejrtdbq5dbiou1fruoidk" localSheetId="26">#REF!</definedName>
    <definedName name="eaho2ejrtdbq5dbiou1fruoidk" localSheetId="35">#REF!</definedName>
    <definedName name="eaho2ejrtdbq5dbiou1fruoidk" localSheetId="12">#REF!</definedName>
    <definedName name="eaho2ejrtdbq5dbiou1fruoidk" localSheetId="51">#REF!</definedName>
    <definedName name="eaho2ejrtdbq5dbiou1fruoidk">#REF!</definedName>
    <definedName name="frupzostrx2engzlq5coj1izgc" localSheetId="23">#REF!</definedName>
    <definedName name="frupzostrx2engzlq5coj1izgc" localSheetId="32">#REF!</definedName>
    <definedName name="frupzostrx2engzlq5coj1izgc" localSheetId="22">#REF!</definedName>
    <definedName name="frupzostrx2engzlq5coj1izgc" localSheetId="10">#REF!</definedName>
    <definedName name="frupzostrx2engzlq5coj1izgc" localSheetId="31">#REF!</definedName>
    <definedName name="frupzostrx2engzlq5coj1izgc" localSheetId="46">#REF!</definedName>
    <definedName name="frupzostrx2engzlq5coj1izgc" localSheetId="24">#REF!</definedName>
    <definedName name="frupzostrx2engzlq5coj1izgc" localSheetId="37">#REF!</definedName>
    <definedName name="frupzostrx2engzlq5coj1izgc" localSheetId="45">#REF!</definedName>
    <definedName name="frupzostrx2engzlq5coj1izgc" localSheetId="38">#REF!</definedName>
    <definedName name="frupzostrx2engzlq5coj1izgc" localSheetId="25">#REF!</definedName>
    <definedName name="frupzostrx2engzlq5coj1izgc" localSheetId="43">#REF!</definedName>
    <definedName name="frupzostrx2engzlq5coj1izgc" localSheetId="48">#REF!</definedName>
    <definedName name="frupzostrx2engzlq5coj1izgc" localSheetId="42">#REF!</definedName>
    <definedName name="frupzostrx2engzlq5coj1izgc" localSheetId="17">#REF!</definedName>
    <definedName name="frupzostrx2engzlq5coj1izgc" localSheetId="27">#REF!</definedName>
    <definedName name="frupzostrx2engzlq5coj1izgc" localSheetId="47">#REF!</definedName>
    <definedName name="frupzostrx2engzlq5coj1izgc" localSheetId="50">#REF!</definedName>
    <definedName name="frupzostrx2engzlq5coj1izgc" localSheetId="0">#REF!</definedName>
    <definedName name="frupzostrx2engzlq5coj1izgc" localSheetId="7">#REF!</definedName>
    <definedName name="frupzostrx2engzlq5coj1izgc" localSheetId="26">#REF!</definedName>
    <definedName name="frupzostrx2engzlq5coj1izgc" localSheetId="35">#REF!</definedName>
    <definedName name="frupzostrx2engzlq5coj1izgc" localSheetId="12">#REF!</definedName>
    <definedName name="frupzostrx2engzlq5coj1izgc" localSheetId="51">#REF!</definedName>
    <definedName name="frupzostrx2engzlq5coj1izgc">#REF!</definedName>
    <definedName name="hxw0shfsad1bl0w3rcqndiwdqc" localSheetId="23">#REF!</definedName>
    <definedName name="hxw0shfsad1bl0w3rcqndiwdqc" localSheetId="32">#REF!</definedName>
    <definedName name="hxw0shfsad1bl0w3rcqndiwdqc" localSheetId="22">#REF!</definedName>
    <definedName name="hxw0shfsad1bl0w3rcqndiwdqc" localSheetId="10">#REF!</definedName>
    <definedName name="hxw0shfsad1bl0w3rcqndiwdqc" localSheetId="31">#REF!</definedName>
    <definedName name="hxw0shfsad1bl0w3rcqndiwdqc" localSheetId="46">#REF!</definedName>
    <definedName name="hxw0shfsad1bl0w3rcqndiwdqc" localSheetId="24">#REF!</definedName>
    <definedName name="hxw0shfsad1bl0w3rcqndiwdqc" localSheetId="37">#REF!</definedName>
    <definedName name="hxw0shfsad1bl0w3rcqndiwdqc" localSheetId="45">#REF!</definedName>
    <definedName name="hxw0shfsad1bl0w3rcqndiwdqc" localSheetId="38">#REF!</definedName>
    <definedName name="hxw0shfsad1bl0w3rcqndiwdqc" localSheetId="25">#REF!</definedName>
    <definedName name="hxw0shfsad1bl0w3rcqndiwdqc" localSheetId="43">#REF!</definedName>
    <definedName name="hxw0shfsad1bl0w3rcqndiwdqc" localSheetId="48">#REF!</definedName>
    <definedName name="hxw0shfsad1bl0w3rcqndiwdqc" localSheetId="42">#REF!</definedName>
    <definedName name="hxw0shfsad1bl0w3rcqndiwdqc" localSheetId="17">#REF!</definedName>
    <definedName name="hxw0shfsad1bl0w3rcqndiwdqc" localSheetId="27">#REF!</definedName>
    <definedName name="hxw0shfsad1bl0w3rcqndiwdqc" localSheetId="47">#REF!</definedName>
    <definedName name="hxw0shfsad1bl0w3rcqndiwdqc" localSheetId="50">#REF!</definedName>
    <definedName name="hxw0shfsad1bl0w3rcqndiwdqc" localSheetId="0">#REF!</definedName>
    <definedName name="hxw0shfsad1bl0w3rcqndiwdqc" localSheetId="7">#REF!</definedName>
    <definedName name="hxw0shfsad1bl0w3rcqndiwdqc" localSheetId="26">#REF!</definedName>
    <definedName name="hxw0shfsad1bl0w3rcqndiwdqc" localSheetId="35">#REF!</definedName>
    <definedName name="hxw0shfsad1bl0w3rcqndiwdqc" localSheetId="12">#REF!</definedName>
    <definedName name="hxw0shfsad1bl0w3rcqndiwdqc" localSheetId="51">#REF!</definedName>
    <definedName name="hxw0shfsad1bl0w3rcqndiwdqc">#REF!</definedName>
    <definedName name="idhebtridp4g55tiidmllpbcck" localSheetId="23">#REF!</definedName>
    <definedName name="idhebtridp4g55tiidmllpbcck" localSheetId="32">#REF!</definedName>
    <definedName name="idhebtridp4g55tiidmllpbcck" localSheetId="22">#REF!</definedName>
    <definedName name="idhebtridp4g55tiidmllpbcck" localSheetId="10">#REF!</definedName>
    <definedName name="idhebtridp4g55tiidmllpbcck" localSheetId="31">#REF!</definedName>
    <definedName name="idhebtridp4g55tiidmllpbcck" localSheetId="46">#REF!</definedName>
    <definedName name="idhebtridp4g55tiidmllpbcck" localSheetId="24">#REF!</definedName>
    <definedName name="idhebtridp4g55tiidmllpbcck" localSheetId="37">#REF!</definedName>
    <definedName name="idhebtridp4g55tiidmllpbcck" localSheetId="45">#REF!</definedName>
    <definedName name="idhebtridp4g55tiidmllpbcck" localSheetId="38">#REF!</definedName>
    <definedName name="idhebtridp4g55tiidmllpbcck" localSheetId="25">#REF!</definedName>
    <definedName name="idhebtridp4g55tiidmllpbcck" localSheetId="43">#REF!</definedName>
    <definedName name="idhebtridp4g55tiidmllpbcck" localSheetId="48">#REF!</definedName>
    <definedName name="idhebtridp4g55tiidmllpbcck" localSheetId="42">#REF!</definedName>
    <definedName name="idhebtridp4g55tiidmllpbcck" localSheetId="17">#REF!</definedName>
    <definedName name="idhebtridp4g55tiidmllpbcck" localSheetId="27">#REF!</definedName>
    <definedName name="idhebtridp4g55tiidmllpbcck" localSheetId="47">#REF!</definedName>
    <definedName name="idhebtridp4g55tiidmllpbcck" localSheetId="50">#REF!</definedName>
    <definedName name="idhebtridp4g55tiidmllpbcck" localSheetId="0">#REF!</definedName>
    <definedName name="idhebtridp4g55tiidmllpbcck" localSheetId="7">#REF!</definedName>
    <definedName name="idhebtridp4g55tiidmllpbcck" localSheetId="26">#REF!</definedName>
    <definedName name="idhebtridp4g55tiidmllpbcck" localSheetId="35">#REF!</definedName>
    <definedName name="idhebtridp4g55tiidmllpbcck" localSheetId="12">#REF!</definedName>
    <definedName name="idhebtridp4g55tiidmllpbcck" localSheetId="51">#REF!</definedName>
    <definedName name="idhebtridp4g55tiidmllpbcck">#REF!</definedName>
    <definedName name="ilgrxtqehl5ojfb14epb1v0vpk" localSheetId="23">#REF!</definedName>
    <definedName name="ilgrxtqehl5ojfb14epb1v0vpk" localSheetId="32">#REF!</definedName>
    <definedName name="ilgrxtqehl5ojfb14epb1v0vpk" localSheetId="22">#REF!</definedName>
    <definedName name="ilgrxtqehl5ojfb14epb1v0vpk" localSheetId="10">#REF!</definedName>
    <definedName name="ilgrxtqehl5ojfb14epb1v0vpk" localSheetId="31">#REF!</definedName>
    <definedName name="ilgrxtqehl5ojfb14epb1v0vpk" localSheetId="46">#REF!</definedName>
    <definedName name="ilgrxtqehl5ojfb14epb1v0vpk" localSheetId="24">#REF!</definedName>
    <definedName name="ilgrxtqehl5ojfb14epb1v0vpk" localSheetId="37">#REF!</definedName>
    <definedName name="ilgrxtqehl5ojfb14epb1v0vpk" localSheetId="45">#REF!</definedName>
    <definedName name="ilgrxtqehl5ojfb14epb1v0vpk" localSheetId="38">#REF!</definedName>
    <definedName name="ilgrxtqehl5ojfb14epb1v0vpk" localSheetId="25">#REF!</definedName>
    <definedName name="ilgrxtqehl5ojfb14epb1v0vpk" localSheetId="43">#REF!</definedName>
    <definedName name="ilgrxtqehl5ojfb14epb1v0vpk" localSheetId="48">#REF!</definedName>
    <definedName name="ilgrxtqehl5ojfb14epb1v0vpk" localSheetId="42">#REF!</definedName>
    <definedName name="ilgrxtqehl5ojfb14epb1v0vpk" localSheetId="17">#REF!</definedName>
    <definedName name="ilgrxtqehl5ojfb14epb1v0vpk" localSheetId="27">#REF!</definedName>
    <definedName name="ilgrxtqehl5ojfb14epb1v0vpk" localSheetId="47">#REF!</definedName>
    <definedName name="ilgrxtqehl5ojfb14epb1v0vpk" localSheetId="50">#REF!</definedName>
    <definedName name="ilgrxtqehl5ojfb14epb1v0vpk" localSheetId="0">#REF!</definedName>
    <definedName name="ilgrxtqehl5ojfb14epb1v0vpk" localSheetId="7">#REF!</definedName>
    <definedName name="ilgrxtqehl5ojfb14epb1v0vpk" localSheetId="26">#REF!</definedName>
    <definedName name="ilgrxtqehl5ojfb14epb1v0vpk" localSheetId="35">#REF!</definedName>
    <definedName name="ilgrxtqehl5ojfb14epb1v0vpk" localSheetId="12">#REF!</definedName>
    <definedName name="ilgrxtqehl5ojfb14epb1v0vpk" localSheetId="51">#REF!</definedName>
    <definedName name="ilgrxtqehl5ojfb14epb1v0vpk">#REF!</definedName>
    <definedName name="iukfigxpatbnff5s3qskal4gtw" localSheetId="23">#REF!</definedName>
    <definedName name="iukfigxpatbnff5s3qskal4gtw" localSheetId="32">#REF!</definedName>
    <definedName name="iukfigxpatbnff5s3qskal4gtw" localSheetId="22">#REF!</definedName>
    <definedName name="iukfigxpatbnff5s3qskal4gtw" localSheetId="10">#REF!</definedName>
    <definedName name="iukfigxpatbnff5s3qskal4gtw" localSheetId="31">#REF!</definedName>
    <definedName name="iukfigxpatbnff5s3qskal4gtw" localSheetId="46">#REF!</definedName>
    <definedName name="iukfigxpatbnff5s3qskal4gtw" localSheetId="24">#REF!</definedName>
    <definedName name="iukfigxpatbnff5s3qskal4gtw" localSheetId="37">#REF!</definedName>
    <definedName name="iukfigxpatbnff5s3qskal4gtw" localSheetId="45">#REF!</definedName>
    <definedName name="iukfigxpatbnff5s3qskal4gtw" localSheetId="38">#REF!</definedName>
    <definedName name="iukfigxpatbnff5s3qskal4gtw" localSheetId="25">#REF!</definedName>
    <definedName name="iukfigxpatbnff5s3qskal4gtw" localSheetId="43">#REF!</definedName>
    <definedName name="iukfigxpatbnff5s3qskal4gtw" localSheetId="48">#REF!</definedName>
    <definedName name="iukfigxpatbnff5s3qskal4gtw" localSheetId="42">#REF!</definedName>
    <definedName name="iukfigxpatbnff5s3qskal4gtw" localSheetId="17">#REF!</definedName>
    <definedName name="iukfigxpatbnff5s3qskal4gtw" localSheetId="27">#REF!</definedName>
    <definedName name="iukfigxpatbnff5s3qskal4gtw" localSheetId="47">#REF!</definedName>
    <definedName name="iukfigxpatbnff5s3qskal4gtw" localSheetId="50">#REF!</definedName>
    <definedName name="iukfigxpatbnff5s3qskal4gtw" localSheetId="0">#REF!</definedName>
    <definedName name="iukfigxpatbnff5s3qskal4gtw" localSheetId="7">#REF!</definedName>
    <definedName name="iukfigxpatbnff5s3qskal4gtw" localSheetId="26">#REF!</definedName>
    <definedName name="iukfigxpatbnff5s3qskal4gtw" localSheetId="35">#REF!</definedName>
    <definedName name="iukfigxpatbnff5s3qskal4gtw" localSheetId="12">#REF!</definedName>
    <definedName name="iukfigxpatbnff5s3qskal4gtw" localSheetId="51">#REF!</definedName>
    <definedName name="iukfigxpatbnff5s3qskal4gtw">#REF!</definedName>
    <definedName name="jbdrlm0jnl44bjyvb5parwosvs" localSheetId="23">#REF!</definedName>
    <definedName name="jbdrlm0jnl44bjyvb5parwosvs" localSheetId="32">#REF!</definedName>
    <definedName name="jbdrlm0jnl44bjyvb5parwosvs" localSheetId="22">#REF!</definedName>
    <definedName name="jbdrlm0jnl44bjyvb5parwosvs" localSheetId="10">#REF!</definedName>
    <definedName name="jbdrlm0jnl44bjyvb5parwosvs" localSheetId="31">#REF!</definedName>
    <definedName name="jbdrlm0jnl44bjyvb5parwosvs" localSheetId="46">#REF!</definedName>
    <definedName name="jbdrlm0jnl44bjyvb5parwosvs" localSheetId="24">#REF!</definedName>
    <definedName name="jbdrlm0jnl44bjyvb5parwosvs" localSheetId="37">#REF!</definedName>
    <definedName name="jbdrlm0jnl44bjyvb5parwosvs" localSheetId="45">#REF!</definedName>
    <definedName name="jbdrlm0jnl44bjyvb5parwosvs" localSheetId="38">#REF!</definedName>
    <definedName name="jbdrlm0jnl44bjyvb5parwosvs" localSheetId="25">#REF!</definedName>
    <definedName name="jbdrlm0jnl44bjyvb5parwosvs" localSheetId="43">#REF!</definedName>
    <definedName name="jbdrlm0jnl44bjyvb5parwosvs" localSheetId="48">#REF!</definedName>
    <definedName name="jbdrlm0jnl44bjyvb5parwosvs" localSheetId="42">#REF!</definedName>
    <definedName name="jbdrlm0jnl44bjyvb5parwosvs" localSheetId="17">#REF!</definedName>
    <definedName name="jbdrlm0jnl44bjyvb5parwosvs" localSheetId="27">#REF!</definedName>
    <definedName name="jbdrlm0jnl44bjyvb5parwosvs" localSheetId="47">#REF!</definedName>
    <definedName name="jbdrlm0jnl44bjyvb5parwosvs" localSheetId="50">#REF!</definedName>
    <definedName name="jbdrlm0jnl44bjyvb5parwosvs" localSheetId="0">#REF!</definedName>
    <definedName name="jbdrlm0jnl44bjyvb5parwosvs" localSheetId="7">#REF!</definedName>
    <definedName name="jbdrlm0jnl44bjyvb5parwosvs" localSheetId="26">#REF!</definedName>
    <definedName name="jbdrlm0jnl44bjyvb5parwosvs" localSheetId="35">#REF!</definedName>
    <definedName name="jbdrlm0jnl44bjyvb5parwosvs" localSheetId="12">#REF!</definedName>
    <definedName name="jbdrlm0jnl44bjyvb5parwosvs" localSheetId="51">#REF!</definedName>
    <definedName name="jbdrlm0jnl44bjyvb5parwosvs">#REF!</definedName>
    <definedName name="jmacmxvbgdblzh0tvh4m0gadvc" localSheetId="23">#REF!</definedName>
    <definedName name="jmacmxvbgdblzh0tvh4m0gadvc" localSheetId="32">#REF!</definedName>
    <definedName name="jmacmxvbgdblzh0tvh4m0gadvc" localSheetId="22">#REF!</definedName>
    <definedName name="jmacmxvbgdblzh0tvh4m0gadvc" localSheetId="10">#REF!</definedName>
    <definedName name="jmacmxvbgdblzh0tvh4m0gadvc" localSheetId="31">#REF!</definedName>
    <definedName name="jmacmxvbgdblzh0tvh4m0gadvc" localSheetId="46">#REF!</definedName>
    <definedName name="jmacmxvbgdblzh0tvh4m0gadvc" localSheetId="24">#REF!</definedName>
    <definedName name="jmacmxvbgdblzh0tvh4m0gadvc" localSheetId="37">#REF!</definedName>
    <definedName name="jmacmxvbgdblzh0tvh4m0gadvc" localSheetId="45">#REF!</definedName>
    <definedName name="jmacmxvbgdblzh0tvh4m0gadvc" localSheetId="38">#REF!</definedName>
    <definedName name="jmacmxvbgdblzh0tvh4m0gadvc" localSheetId="25">#REF!</definedName>
    <definedName name="jmacmxvbgdblzh0tvh4m0gadvc" localSheetId="43">#REF!</definedName>
    <definedName name="jmacmxvbgdblzh0tvh4m0gadvc" localSheetId="48">#REF!</definedName>
    <definedName name="jmacmxvbgdblzh0tvh4m0gadvc" localSheetId="42">#REF!</definedName>
    <definedName name="jmacmxvbgdblzh0tvh4m0gadvc" localSheetId="17">#REF!</definedName>
    <definedName name="jmacmxvbgdblzh0tvh4m0gadvc" localSheetId="27">#REF!</definedName>
    <definedName name="jmacmxvbgdblzh0tvh4m0gadvc" localSheetId="47">#REF!</definedName>
    <definedName name="jmacmxvbgdblzh0tvh4m0gadvc" localSheetId="50">#REF!</definedName>
    <definedName name="jmacmxvbgdblzh0tvh4m0gadvc" localSheetId="0">#REF!</definedName>
    <definedName name="jmacmxvbgdblzh0tvh4m0gadvc" localSheetId="7">#REF!</definedName>
    <definedName name="jmacmxvbgdblzh0tvh4m0gadvc" localSheetId="26">#REF!</definedName>
    <definedName name="jmacmxvbgdblzh0tvh4m0gadvc" localSheetId="35">#REF!</definedName>
    <definedName name="jmacmxvbgdblzh0tvh4m0gadvc" localSheetId="12">#REF!</definedName>
    <definedName name="jmacmxvbgdblzh0tvh4m0gadvc" localSheetId="51">#REF!</definedName>
    <definedName name="jmacmxvbgdblzh0tvh4m0gadvc">#REF!</definedName>
    <definedName name="lens0r1dzt0ivfvdjvc15ibd1c" localSheetId="23">#REF!</definedName>
    <definedName name="lens0r1dzt0ivfvdjvc15ibd1c" localSheetId="32">#REF!</definedName>
    <definedName name="lens0r1dzt0ivfvdjvc15ibd1c" localSheetId="22">#REF!</definedName>
    <definedName name="lens0r1dzt0ivfvdjvc15ibd1c" localSheetId="10">#REF!</definedName>
    <definedName name="lens0r1dzt0ivfvdjvc15ibd1c" localSheetId="31">#REF!</definedName>
    <definedName name="lens0r1dzt0ivfvdjvc15ibd1c" localSheetId="46">#REF!</definedName>
    <definedName name="lens0r1dzt0ivfvdjvc15ibd1c" localSheetId="24">#REF!</definedName>
    <definedName name="lens0r1dzt0ivfvdjvc15ibd1c" localSheetId="37">#REF!</definedName>
    <definedName name="lens0r1dzt0ivfvdjvc15ibd1c" localSheetId="45">#REF!</definedName>
    <definedName name="lens0r1dzt0ivfvdjvc15ibd1c" localSheetId="38">#REF!</definedName>
    <definedName name="lens0r1dzt0ivfvdjvc15ibd1c" localSheetId="25">#REF!</definedName>
    <definedName name="lens0r1dzt0ivfvdjvc15ibd1c" localSheetId="43">#REF!</definedName>
    <definedName name="lens0r1dzt0ivfvdjvc15ibd1c" localSheetId="48">#REF!</definedName>
    <definedName name="lens0r1dzt0ivfvdjvc15ibd1c" localSheetId="42">#REF!</definedName>
    <definedName name="lens0r1dzt0ivfvdjvc15ibd1c" localSheetId="17">#REF!</definedName>
    <definedName name="lens0r1dzt0ivfvdjvc15ibd1c" localSheetId="27">#REF!</definedName>
    <definedName name="lens0r1dzt0ivfvdjvc15ibd1c" localSheetId="47">#REF!</definedName>
    <definedName name="lens0r1dzt0ivfvdjvc15ibd1c" localSheetId="50">#REF!</definedName>
    <definedName name="lens0r1dzt0ivfvdjvc15ibd1c" localSheetId="0">#REF!</definedName>
    <definedName name="lens0r1dzt0ivfvdjvc15ibd1c" localSheetId="7">#REF!</definedName>
    <definedName name="lens0r1dzt0ivfvdjvc15ibd1c" localSheetId="26">#REF!</definedName>
    <definedName name="lens0r1dzt0ivfvdjvc15ibd1c" localSheetId="35">#REF!</definedName>
    <definedName name="lens0r1dzt0ivfvdjvc15ibd1c" localSheetId="12">#REF!</definedName>
    <definedName name="lens0r1dzt0ivfvdjvc15ibd1c" localSheetId="51">#REF!</definedName>
    <definedName name="lens0r1dzt0ivfvdjvc15ibd1c">#REF!</definedName>
    <definedName name="lzvlrjqro14zjenw2ueuj40zww" localSheetId="23">#REF!</definedName>
    <definedName name="lzvlrjqro14zjenw2ueuj40zww" localSheetId="32">#REF!</definedName>
    <definedName name="lzvlrjqro14zjenw2ueuj40zww" localSheetId="22">#REF!</definedName>
    <definedName name="lzvlrjqro14zjenw2ueuj40zww" localSheetId="10">#REF!</definedName>
    <definedName name="lzvlrjqro14zjenw2ueuj40zww" localSheetId="31">#REF!</definedName>
    <definedName name="lzvlrjqro14zjenw2ueuj40zww" localSheetId="46">#REF!</definedName>
    <definedName name="lzvlrjqro14zjenw2ueuj40zww" localSheetId="24">#REF!</definedName>
    <definedName name="lzvlrjqro14zjenw2ueuj40zww" localSheetId="37">#REF!</definedName>
    <definedName name="lzvlrjqro14zjenw2ueuj40zww" localSheetId="45">#REF!</definedName>
    <definedName name="lzvlrjqro14zjenw2ueuj40zww" localSheetId="38">#REF!</definedName>
    <definedName name="lzvlrjqro14zjenw2ueuj40zww" localSheetId="25">#REF!</definedName>
    <definedName name="lzvlrjqro14zjenw2ueuj40zww" localSheetId="43">#REF!</definedName>
    <definedName name="lzvlrjqro14zjenw2ueuj40zww" localSheetId="48">#REF!</definedName>
    <definedName name="lzvlrjqro14zjenw2ueuj40zww" localSheetId="42">#REF!</definedName>
    <definedName name="lzvlrjqro14zjenw2ueuj40zww" localSheetId="17">#REF!</definedName>
    <definedName name="lzvlrjqro14zjenw2ueuj40zww" localSheetId="27">#REF!</definedName>
    <definedName name="lzvlrjqro14zjenw2ueuj40zww" localSheetId="47">#REF!</definedName>
    <definedName name="lzvlrjqro14zjenw2ueuj40zww" localSheetId="50">#REF!</definedName>
    <definedName name="lzvlrjqro14zjenw2ueuj40zww" localSheetId="0">#REF!</definedName>
    <definedName name="lzvlrjqro14zjenw2ueuj40zww" localSheetId="7">#REF!</definedName>
    <definedName name="lzvlrjqro14zjenw2ueuj40zww" localSheetId="26">#REF!</definedName>
    <definedName name="lzvlrjqro14zjenw2ueuj40zww" localSheetId="35">#REF!</definedName>
    <definedName name="lzvlrjqro14zjenw2ueuj40zww" localSheetId="12">#REF!</definedName>
    <definedName name="lzvlrjqro14zjenw2ueuj40zww" localSheetId="51">#REF!</definedName>
    <definedName name="lzvlrjqro14zjenw2ueuj40zww">#REF!</definedName>
    <definedName name="miceqmminp2t5fkvq3dcp5azms" localSheetId="23">#REF!</definedName>
    <definedName name="miceqmminp2t5fkvq3dcp5azms" localSheetId="32">#REF!</definedName>
    <definedName name="miceqmminp2t5fkvq3dcp5azms" localSheetId="22">#REF!</definedName>
    <definedName name="miceqmminp2t5fkvq3dcp5azms" localSheetId="10">#REF!</definedName>
    <definedName name="miceqmminp2t5fkvq3dcp5azms" localSheetId="31">#REF!</definedName>
    <definedName name="miceqmminp2t5fkvq3dcp5azms" localSheetId="46">#REF!</definedName>
    <definedName name="miceqmminp2t5fkvq3dcp5azms" localSheetId="24">#REF!</definedName>
    <definedName name="miceqmminp2t5fkvq3dcp5azms" localSheetId="37">#REF!</definedName>
    <definedName name="miceqmminp2t5fkvq3dcp5azms" localSheetId="45">#REF!</definedName>
    <definedName name="miceqmminp2t5fkvq3dcp5azms" localSheetId="38">#REF!</definedName>
    <definedName name="miceqmminp2t5fkvq3dcp5azms" localSheetId="25">#REF!</definedName>
    <definedName name="miceqmminp2t5fkvq3dcp5azms" localSheetId="43">#REF!</definedName>
    <definedName name="miceqmminp2t5fkvq3dcp5azms" localSheetId="48">#REF!</definedName>
    <definedName name="miceqmminp2t5fkvq3dcp5azms" localSheetId="42">#REF!</definedName>
    <definedName name="miceqmminp2t5fkvq3dcp5azms" localSheetId="17">#REF!</definedName>
    <definedName name="miceqmminp2t5fkvq3dcp5azms" localSheetId="27">#REF!</definedName>
    <definedName name="miceqmminp2t5fkvq3dcp5azms" localSheetId="47">#REF!</definedName>
    <definedName name="miceqmminp2t5fkvq3dcp5azms" localSheetId="50">#REF!</definedName>
    <definedName name="miceqmminp2t5fkvq3dcp5azms" localSheetId="0">#REF!</definedName>
    <definedName name="miceqmminp2t5fkvq3dcp5azms" localSheetId="7">#REF!</definedName>
    <definedName name="miceqmminp2t5fkvq3dcp5azms" localSheetId="26">#REF!</definedName>
    <definedName name="miceqmminp2t5fkvq3dcp5azms" localSheetId="35">#REF!</definedName>
    <definedName name="miceqmminp2t5fkvq3dcp5azms" localSheetId="12">#REF!</definedName>
    <definedName name="miceqmminp2t5fkvq3dcp5azms" localSheetId="51">#REF!</definedName>
    <definedName name="miceqmminp2t5fkvq3dcp5azms">#REF!</definedName>
    <definedName name="muebv3fbrh0nbhfkcvkdiuichg" localSheetId="23">#REF!</definedName>
    <definedName name="muebv3fbrh0nbhfkcvkdiuichg" localSheetId="32">#REF!</definedName>
    <definedName name="muebv3fbrh0nbhfkcvkdiuichg" localSheetId="22">#REF!</definedName>
    <definedName name="muebv3fbrh0nbhfkcvkdiuichg" localSheetId="10">#REF!</definedName>
    <definedName name="muebv3fbrh0nbhfkcvkdiuichg" localSheetId="31">#REF!</definedName>
    <definedName name="muebv3fbrh0nbhfkcvkdiuichg" localSheetId="46">#REF!</definedName>
    <definedName name="muebv3fbrh0nbhfkcvkdiuichg" localSheetId="24">#REF!</definedName>
    <definedName name="muebv3fbrh0nbhfkcvkdiuichg" localSheetId="37">#REF!</definedName>
    <definedName name="muebv3fbrh0nbhfkcvkdiuichg" localSheetId="45">#REF!</definedName>
    <definedName name="muebv3fbrh0nbhfkcvkdiuichg" localSheetId="38">#REF!</definedName>
    <definedName name="muebv3fbrh0nbhfkcvkdiuichg" localSheetId="25">#REF!</definedName>
    <definedName name="muebv3fbrh0nbhfkcvkdiuichg" localSheetId="43">#REF!</definedName>
    <definedName name="muebv3fbrh0nbhfkcvkdiuichg" localSheetId="48">#REF!</definedName>
    <definedName name="muebv3fbrh0nbhfkcvkdiuichg" localSheetId="42">#REF!</definedName>
    <definedName name="muebv3fbrh0nbhfkcvkdiuichg" localSheetId="17">#REF!</definedName>
    <definedName name="muebv3fbrh0nbhfkcvkdiuichg" localSheetId="27">#REF!</definedName>
    <definedName name="muebv3fbrh0nbhfkcvkdiuichg" localSheetId="47">#REF!</definedName>
    <definedName name="muebv3fbrh0nbhfkcvkdiuichg" localSheetId="50">#REF!</definedName>
    <definedName name="muebv3fbrh0nbhfkcvkdiuichg" localSheetId="0">#REF!</definedName>
    <definedName name="muebv3fbrh0nbhfkcvkdiuichg" localSheetId="7">#REF!</definedName>
    <definedName name="muebv3fbrh0nbhfkcvkdiuichg" localSheetId="26">#REF!</definedName>
    <definedName name="muebv3fbrh0nbhfkcvkdiuichg" localSheetId="35">#REF!</definedName>
    <definedName name="muebv3fbrh0nbhfkcvkdiuichg" localSheetId="12">#REF!</definedName>
    <definedName name="muebv3fbrh0nbhfkcvkdiuichg" localSheetId="51">#REF!</definedName>
    <definedName name="muebv3fbrh0nbhfkcvkdiuichg">#REF!</definedName>
    <definedName name="oishsvraxpbc3jz3kk3m5zcwm0" localSheetId="23">#REF!</definedName>
    <definedName name="oishsvraxpbc3jz3kk3m5zcwm0" localSheetId="32">#REF!</definedName>
    <definedName name="oishsvraxpbc3jz3kk3m5zcwm0" localSheetId="22">#REF!</definedName>
    <definedName name="oishsvraxpbc3jz3kk3m5zcwm0" localSheetId="10">#REF!</definedName>
    <definedName name="oishsvraxpbc3jz3kk3m5zcwm0" localSheetId="31">#REF!</definedName>
    <definedName name="oishsvraxpbc3jz3kk3m5zcwm0" localSheetId="46">#REF!</definedName>
    <definedName name="oishsvraxpbc3jz3kk3m5zcwm0" localSheetId="24">#REF!</definedName>
    <definedName name="oishsvraxpbc3jz3kk3m5zcwm0" localSheetId="37">#REF!</definedName>
    <definedName name="oishsvraxpbc3jz3kk3m5zcwm0" localSheetId="45">#REF!</definedName>
    <definedName name="oishsvraxpbc3jz3kk3m5zcwm0" localSheetId="38">#REF!</definedName>
    <definedName name="oishsvraxpbc3jz3kk3m5zcwm0" localSheetId="25">#REF!</definedName>
    <definedName name="oishsvraxpbc3jz3kk3m5zcwm0" localSheetId="43">#REF!</definedName>
    <definedName name="oishsvraxpbc3jz3kk3m5zcwm0" localSheetId="48">#REF!</definedName>
    <definedName name="oishsvraxpbc3jz3kk3m5zcwm0" localSheetId="42">#REF!</definedName>
    <definedName name="oishsvraxpbc3jz3kk3m5zcwm0" localSheetId="17">#REF!</definedName>
    <definedName name="oishsvraxpbc3jz3kk3m5zcwm0" localSheetId="27">#REF!</definedName>
    <definedName name="oishsvraxpbc3jz3kk3m5zcwm0" localSheetId="47">#REF!</definedName>
    <definedName name="oishsvraxpbc3jz3kk3m5zcwm0" localSheetId="50">#REF!</definedName>
    <definedName name="oishsvraxpbc3jz3kk3m5zcwm0" localSheetId="0">#REF!</definedName>
    <definedName name="oishsvraxpbc3jz3kk3m5zcwm0" localSheetId="7">#REF!</definedName>
    <definedName name="oishsvraxpbc3jz3kk3m5zcwm0" localSheetId="26">#REF!</definedName>
    <definedName name="oishsvraxpbc3jz3kk3m5zcwm0" localSheetId="35">#REF!</definedName>
    <definedName name="oishsvraxpbc3jz3kk3m5zcwm0" localSheetId="12">#REF!</definedName>
    <definedName name="oishsvraxpbc3jz3kk3m5zcwm0" localSheetId="51">#REF!</definedName>
    <definedName name="oishsvraxpbc3jz3kk3m5zcwm0">#REF!</definedName>
    <definedName name="pf4ktio2ct2wb5lic4d0ij22zg" localSheetId="23">#REF!</definedName>
    <definedName name="pf4ktio2ct2wb5lic4d0ij22zg" localSheetId="32">#REF!</definedName>
    <definedName name="pf4ktio2ct2wb5lic4d0ij22zg" localSheetId="22">#REF!</definedName>
    <definedName name="pf4ktio2ct2wb5lic4d0ij22zg" localSheetId="10">#REF!</definedName>
    <definedName name="pf4ktio2ct2wb5lic4d0ij22zg" localSheetId="31">#REF!</definedName>
    <definedName name="pf4ktio2ct2wb5lic4d0ij22zg" localSheetId="46">#REF!</definedName>
    <definedName name="pf4ktio2ct2wb5lic4d0ij22zg" localSheetId="24">#REF!</definedName>
    <definedName name="pf4ktio2ct2wb5lic4d0ij22zg" localSheetId="37">#REF!</definedName>
    <definedName name="pf4ktio2ct2wb5lic4d0ij22zg" localSheetId="45">#REF!</definedName>
    <definedName name="pf4ktio2ct2wb5lic4d0ij22zg" localSheetId="38">#REF!</definedName>
    <definedName name="pf4ktio2ct2wb5lic4d0ij22zg" localSheetId="25">#REF!</definedName>
    <definedName name="pf4ktio2ct2wb5lic4d0ij22zg" localSheetId="43">#REF!</definedName>
    <definedName name="pf4ktio2ct2wb5lic4d0ij22zg" localSheetId="48">#REF!</definedName>
    <definedName name="pf4ktio2ct2wb5lic4d0ij22zg" localSheetId="42">#REF!</definedName>
    <definedName name="pf4ktio2ct2wb5lic4d0ij22zg" localSheetId="17">#REF!</definedName>
    <definedName name="pf4ktio2ct2wb5lic4d0ij22zg" localSheetId="27">#REF!</definedName>
    <definedName name="pf4ktio2ct2wb5lic4d0ij22zg" localSheetId="47">#REF!</definedName>
    <definedName name="pf4ktio2ct2wb5lic4d0ij22zg" localSheetId="50">#REF!</definedName>
    <definedName name="pf4ktio2ct2wb5lic4d0ij22zg" localSheetId="0">#REF!</definedName>
    <definedName name="pf4ktio2ct2wb5lic4d0ij22zg" localSheetId="7">#REF!</definedName>
    <definedName name="pf4ktio2ct2wb5lic4d0ij22zg" localSheetId="26">#REF!</definedName>
    <definedName name="pf4ktio2ct2wb5lic4d0ij22zg" localSheetId="35">#REF!</definedName>
    <definedName name="pf4ktio2ct2wb5lic4d0ij22zg" localSheetId="12">#REF!</definedName>
    <definedName name="pf4ktio2ct2wb5lic4d0ij22zg" localSheetId="51">#REF!</definedName>
    <definedName name="pf4ktio2ct2wb5lic4d0ij22zg">#REF!</definedName>
    <definedName name="qhgcjeqs4xbh5af0b0knrgslds" localSheetId="23">#REF!</definedName>
    <definedName name="qhgcjeqs4xbh5af0b0knrgslds" localSheetId="32">#REF!</definedName>
    <definedName name="qhgcjeqs4xbh5af0b0knrgslds" localSheetId="22">#REF!</definedName>
    <definedName name="qhgcjeqs4xbh5af0b0knrgslds" localSheetId="10">#REF!</definedName>
    <definedName name="qhgcjeqs4xbh5af0b0knrgslds" localSheetId="31">#REF!</definedName>
    <definedName name="qhgcjeqs4xbh5af0b0knrgslds" localSheetId="46">#REF!</definedName>
    <definedName name="qhgcjeqs4xbh5af0b0knrgslds" localSheetId="24">#REF!</definedName>
    <definedName name="qhgcjeqs4xbh5af0b0knrgslds" localSheetId="37">#REF!</definedName>
    <definedName name="qhgcjeqs4xbh5af0b0knrgslds" localSheetId="45">#REF!</definedName>
    <definedName name="qhgcjeqs4xbh5af0b0knrgslds" localSheetId="38">#REF!</definedName>
    <definedName name="qhgcjeqs4xbh5af0b0knrgslds" localSheetId="25">#REF!</definedName>
    <definedName name="qhgcjeqs4xbh5af0b0knrgslds" localSheetId="43">#REF!</definedName>
    <definedName name="qhgcjeqs4xbh5af0b0knrgslds" localSheetId="48">#REF!</definedName>
    <definedName name="qhgcjeqs4xbh5af0b0knrgslds" localSheetId="42">#REF!</definedName>
    <definedName name="qhgcjeqs4xbh5af0b0knrgslds" localSheetId="17">#REF!</definedName>
    <definedName name="qhgcjeqs4xbh5af0b0knrgslds" localSheetId="27">#REF!</definedName>
    <definedName name="qhgcjeqs4xbh5af0b0knrgslds" localSheetId="47">#REF!</definedName>
    <definedName name="qhgcjeqs4xbh5af0b0knrgslds" localSheetId="50">#REF!</definedName>
    <definedName name="qhgcjeqs4xbh5af0b0knrgslds" localSheetId="0">#REF!</definedName>
    <definedName name="qhgcjeqs4xbh5af0b0knrgslds" localSheetId="7">#REF!</definedName>
    <definedName name="qhgcjeqs4xbh5af0b0knrgslds" localSheetId="26">#REF!</definedName>
    <definedName name="qhgcjeqs4xbh5af0b0knrgslds" localSheetId="35">#REF!</definedName>
    <definedName name="qhgcjeqs4xbh5af0b0knrgslds" localSheetId="12">#REF!</definedName>
    <definedName name="qhgcjeqs4xbh5af0b0knrgslds" localSheetId="51">#REF!</definedName>
    <definedName name="qhgcjeqs4xbh5af0b0knrgslds">#REF!</definedName>
    <definedName name="qm1r2zbyvxaabczgs5nd53xmq4" localSheetId="23">#REF!</definedName>
    <definedName name="qm1r2zbyvxaabczgs5nd53xmq4" localSheetId="32">#REF!</definedName>
    <definedName name="qm1r2zbyvxaabczgs5nd53xmq4" localSheetId="22">#REF!</definedName>
    <definedName name="qm1r2zbyvxaabczgs5nd53xmq4" localSheetId="10">#REF!</definedName>
    <definedName name="qm1r2zbyvxaabczgs5nd53xmq4" localSheetId="31">#REF!</definedName>
    <definedName name="qm1r2zbyvxaabczgs5nd53xmq4" localSheetId="46">#REF!</definedName>
    <definedName name="qm1r2zbyvxaabczgs5nd53xmq4" localSheetId="24">#REF!</definedName>
    <definedName name="qm1r2zbyvxaabczgs5nd53xmq4" localSheetId="37">#REF!</definedName>
    <definedName name="qm1r2zbyvxaabczgs5nd53xmq4" localSheetId="45">#REF!</definedName>
    <definedName name="qm1r2zbyvxaabczgs5nd53xmq4" localSheetId="38">#REF!</definedName>
    <definedName name="qm1r2zbyvxaabczgs5nd53xmq4" localSheetId="25">#REF!</definedName>
    <definedName name="qm1r2zbyvxaabczgs5nd53xmq4" localSheetId="43">#REF!</definedName>
    <definedName name="qm1r2zbyvxaabczgs5nd53xmq4" localSheetId="48">#REF!</definedName>
    <definedName name="qm1r2zbyvxaabczgs5nd53xmq4" localSheetId="42">#REF!</definedName>
    <definedName name="qm1r2zbyvxaabczgs5nd53xmq4" localSheetId="17">#REF!</definedName>
    <definedName name="qm1r2zbyvxaabczgs5nd53xmq4" localSheetId="27">#REF!</definedName>
    <definedName name="qm1r2zbyvxaabczgs5nd53xmq4" localSheetId="47">#REF!</definedName>
    <definedName name="qm1r2zbyvxaabczgs5nd53xmq4" localSheetId="50">#REF!</definedName>
    <definedName name="qm1r2zbyvxaabczgs5nd53xmq4" localSheetId="0">#REF!</definedName>
    <definedName name="qm1r2zbyvxaabczgs5nd53xmq4" localSheetId="7">#REF!</definedName>
    <definedName name="qm1r2zbyvxaabczgs5nd53xmq4" localSheetId="26">#REF!</definedName>
    <definedName name="qm1r2zbyvxaabczgs5nd53xmq4" localSheetId="35">#REF!</definedName>
    <definedName name="qm1r2zbyvxaabczgs5nd53xmq4" localSheetId="12">#REF!</definedName>
    <definedName name="qm1r2zbyvxaabczgs5nd53xmq4" localSheetId="51">#REF!</definedName>
    <definedName name="qm1r2zbyvxaabczgs5nd53xmq4">#REF!</definedName>
    <definedName name="qunp1nijp1aaxbgswizf0lz200" localSheetId="23">#REF!</definedName>
    <definedName name="qunp1nijp1aaxbgswizf0lz200" localSheetId="32">#REF!</definedName>
    <definedName name="qunp1nijp1aaxbgswizf0lz200" localSheetId="22">#REF!</definedName>
    <definedName name="qunp1nijp1aaxbgswizf0lz200" localSheetId="10">#REF!</definedName>
    <definedName name="qunp1nijp1aaxbgswizf0lz200" localSheetId="31">#REF!</definedName>
    <definedName name="qunp1nijp1aaxbgswizf0lz200" localSheetId="46">#REF!</definedName>
    <definedName name="qunp1nijp1aaxbgswizf0lz200" localSheetId="24">#REF!</definedName>
    <definedName name="qunp1nijp1aaxbgswizf0lz200" localSheetId="37">#REF!</definedName>
    <definedName name="qunp1nijp1aaxbgswizf0lz200" localSheetId="45">#REF!</definedName>
    <definedName name="qunp1nijp1aaxbgswizf0lz200" localSheetId="38">#REF!</definedName>
    <definedName name="qunp1nijp1aaxbgswizf0lz200" localSheetId="25">#REF!</definedName>
    <definedName name="qunp1nijp1aaxbgswizf0lz200" localSheetId="43">#REF!</definedName>
    <definedName name="qunp1nijp1aaxbgswizf0lz200" localSheetId="48">#REF!</definedName>
    <definedName name="qunp1nijp1aaxbgswizf0lz200" localSheetId="42">#REF!</definedName>
    <definedName name="qunp1nijp1aaxbgswizf0lz200" localSheetId="17">#REF!</definedName>
    <definedName name="qunp1nijp1aaxbgswizf0lz200" localSheetId="27">#REF!</definedName>
    <definedName name="qunp1nijp1aaxbgswizf0lz200" localSheetId="47">#REF!</definedName>
    <definedName name="qunp1nijp1aaxbgswizf0lz200" localSheetId="50">#REF!</definedName>
    <definedName name="qunp1nijp1aaxbgswizf0lz200" localSheetId="0">#REF!</definedName>
    <definedName name="qunp1nijp1aaxbgswizf0lz200" localSheetId="7">#REF!</definedName>
    <definedName name="qunp1nijp1aaxbgswizf0lz200" localSheetId="26">#REF!</definedName>
    <definedName name="qunp1nijp1aaxbgswizf0lz200" localSheetId="35">#REF!</definedName>
    <definedName name="qunp1nijp1aaxbgswizf0lz200" localSheetId="12">#REF!</definedName>
    <definedName name="qunp1nijp1aaxbgswizf0lz200" localSheetId="51">#REF!</definedName>
    <definedName name="qunp1nijp1aaxbgswizf0lz200">#REF!</definedName>
    <definedName name="rcn525ywmx4pde1kn3aevp0dfk" localSheetId="23">#REF!</definedName>
    <definedName name="rcn525ywmx4pde1kn3aevp0dfk" localSheetId="32">#REF!</definedName>
    <definedName name="rcn525ywmx4pde1kn3aevp0dfk" localSheetId="22">#REF!</definedName>
    <definedName name="rcn525ywmx4pde1kn3aevp0dfk" localSheetId="10">#REF!</definedName>
    <definedName name="rcn525ywmx4pde1kn3aevp0dfk" localSheetId="31">#REF!</definedName>
    <definedName name="rcn525ywmx4pde1kn3aevp0dfk" localSheetId="46">#REF!</definedName>
    <definedName name="rcn525ywmx4pde1kn3aevp0dfk" localSheetId="24">#REF!</definedName>
    <definedName name="rcn525ywmx4pde1kn3aevp0dfk" localSheetId="37">#REF!</definedName>
    <definedName name="rcn525ywmx4pde1kn3aevp0dfk" localSheetId="45">#REF!</definedName>
    <definedName name="rcn525ywmx4pde1kn3aevp0dfk" localSheetId="38">#REF!</definedName>
    <definedName name="rcn525ywmx4pde1kn3aevp0dfk" localSheetId="25">#REF!</definedName>
    <definedName name="rcn525ywmx4pde1kn3aevp0dfk" localSheetId="43">#REF!</definedName>
    <definedName name="rcn525ywmx4pde1kn3aevp0dfk" localSheetId="48">#REF!</definedName>
    <definedName name="rcn525ywmx4pde1kn3aevp0dfk" localSheetId="42">#REF!</definedName>
    <definedName name="rcn525ywmx4pde1kn3aevp0dfk" localSheetId="17">#REF!</definedName>
    <definedName name="rcn525ywmx4pde1kn3aevp0dfk" localSheetId="27">#REF!</definedName>
    <definedName name="rcn525ywmx4pde1kn3aevp0dfk" localSheetId="47">#REF!</definedName>
    <definedName name="rcn525ywmx4pde1kn3aevp0dfk" localSheetId="50">#REF!</definedName>
    <definedName name="rcn525ywmx4pde1kn3aevp0dfk" localSheetId="0">#REF!</definedName>
    <definedName name="rcn525ywmx4pde1kn3aevp0dfk" localSheetId="7">#REF!</definedName>
    <definedName name="rcn525ywmx4pde1kn3aevp0dfk" localSheetId="26">#REF!</definedName>
    <definedName name="rcn525ywmx4pde1kn3aevp0dfk" localSheetId="35">#REF!</definedName>
    <definedName name="rcn525ywmx4pde1kn3aevp0dfk" localSheetId="12">#REF!</definedName>
    <definedName name="rcn525ywmx4pde1kn3aevp0dfk" localSheetId="51">#REF!</definedName>
    <definedName name="rcn525ywmx4pde1kn3aevp0dfk">#REF!</definedName>
    <definedName name="swpjxblu3dbu33cqzchc5hkk0w" localSheetId="23">#REF!</definedName>
    <definedName name="swpjxblu3dbu33cqzchc5hkk0w" localSheetId="32">#REF!</definedName>
    <definedName name="swpjxblu3dbu33cqzchc5hkk0w" localSheetId="22">#REF!</definedName>
    <definedName name="swpjxblu3dbu33cqzchc5hkk0w" localSheetId="10">#REF!</definedName>
    <definedName name="swpjxblu3dbu33cqzchc5hkk0w" localSheetId="31">#REF!</definedName>
    <definedName name="swpjxblu3dbu33cqzchc5hkk0w" localSheetId="46">#REF!</definedName>
    <definedName name="swpjxblu3dbu33cqzchc5hkk0w" localSheetId="24">#REF!</definedName>
    <definedName name="swpjxblu3dbu33cqzchc5hkk0w" localSheetId="37">#REF!</definedName>
    <definedName name="swpjxblu3dbu33cqzchc5hkk0w" localSheetId="45">#REF!</definedName>
    <definedName name="swpjxblu3dbu33cqzchc5hkk0w" localSheetId="38">#REF!</definedName>
    <definedName name="swpjxblu3dbu33cqzchc5hkk0w" localSheetId="25">#REF!</definedName>
    <definedName name="swpjxblu3dbu33cqzchc5hkk0w" localSheetId="43">#REF!</definedName>
    <definedName name="swpjxblu3dbu33cqzchc5hkk0w" localSheetId="48">#REF!</definedName>
    <definedName name="swpjxblu3dbu33cqzchc5hkk0w" localSheetId="42">#REF!</definedName>
    <definedName name="swpjxblu3dbu33cqzchc5hkk0w" localSheetId="17">#REF!</definedName>
    <definedName name="swpjxblu3dbu33cqzchc5hkk0w" localSheetId="27">#REF!</definedName>
    <definedName name="swpjxblu3dbu33cqzchc5hkk0w" localSheetId="47">#REF!</definedName>
    <definedName name="swpjxblu3dbu33cqzchc5hkk0w" localSheetId="50">#REF!</definedName>
    <definedName name="swpjxblu3dbu33cqzchc5hkk0w" localSheetId="0">#REF!</definedName>
    <definedName name="swpjxblu3dbu33cqzchc5hkk0w" localSheetId="7">#REF!</definedName>
    <definedName name="swpjxblu3dbu33cqzchc5hkk0w" localSheetId="26">#REF!</definedName>
    <definedName name="swpjxblu3dbu33cqzchc5hkk0w" localSheetId="35">#REF!</definedName>
    <definedName name="swpjxblu3dbu33cqzchc5hkk0w" localSheetId="12">#REF!</definedName>
    <definedName name="swpjxblu3dbu33cqzchc5hkk0w" localSheetId="51">#REF!</definedName>
    <definedName name="swpjxblu3dbu33cqzchc5hkk0w">#REF!</definedName>
    <definedName name="syjdhdk35p4nh3cjfxnviauzls" localSheetId="23">#REF!</definedName>
    <definedName name="syjdhdk35p4nh3cjfxnviauzls" localSheetId="32">#REF!</definedName>
    <definedName name="syjdhdk35p4nh3cjfxnviauzls" localSheetId="22">#REF!</definedName>
    <definedName name="syjdhdk35p4nh3cjfxnviauzls" localSheetId="10">#REF!</definedName>
    <definedName name="syjdhdk35p4nh3cjfxnviauzls" localSheetId="31">#REF!</definedName>
    <definedName name="syjdhdk35p4nh3cjfxnviauzls" localSheetId="46">#REF!</definedName>
    <definedName name="syjdhdk35p4nh3cjfxnviauzls" localSheetId="24">#REF!</definedName>
    <definedName name="syjdhdk35p4nh3cjfxnviauzls" localSheetId="37">#REF!</definedName>
    <definedName name="syjdhdk35p4nh3cjfxnviauzls" localSheetId="45">#REF!</definedName>
    <definedName name="syjdhdk35p4nh3cjfxnviauzls" localSheetId="38">#REF!</definedName>
    <definedName name="syjdhdk35p4nh3cjfxnviauzls" localSheetId="25">#REF!</definedName>
    <definedName name="syjdhdk35p4nh3cjfxnviauzls" localSheetId="43">#REF!</definedName>
    <definedName name="syjdhdk35p4nh3cjfxnviauzls" localSheetId="48">#REF!</definedName>
    <definedName name="syjdhdk35p4nh3cjfxnviauzls" localSheetId="42">#REF!</definedName>
    <definedName name="syjdhdk35p4nh3cjfxnviauzls" localSheetId="17">#REF!</definedName>
    <definedName name="syjdhdk35p4nh3cjfxnviauzls" localSheetId="27">#REF!</definedName>
    <definedName name="syjdhdk35p4nh3cjfxnviauzls" localSheetId="47">#REF!</definedName>
    <definedName name="syjdhdk35p4nh3cjfxnviauzls" localSheetId="50">#REF!</definedName>
    <definedName name="syjdhdk35p4nh3cjfxnviauzls" localSheetId="0">#REF!</definedName>
    <definedName name="syjdhdk35p4nh3cjfxnviauzls" localSheetId="7">#REF!</definedName>
    <definedName name="syjdhdk35p4nh3cjfxnviauzls" localSheetId="26">#REF!</definedName>
    <definedName name="syjdhdk35p4nh3cjfxnviauzls" localSheetId="35">#REF!</definedName>
    <definedName name="syjdhdk35p4nh3cjfxnviauzls" localSheetId="12">#REF!</definedName>
    <definedName name="syjdhdk35p4nh3cjfxnviauzls" localSheetId="51">#REF!</definedName>
    <definedName name="syjdhdk35p4nh3cjfxnviauzls">#REF!</definedName>
    <definedName name="t1iocfpqd13el1y2ekxnfpwstw" localSheetId="23">#REF!</definedName>
    <definedName name="t1iocfpqd13el1y2ekxnfpwstw" localSheetId="32">#REF!</definedName>
    <definedName name="t1iocfpqd13el1y2ekxnfpwstw" localSheetId="22">#REF!</definedName>
    <definedName name="t1iocfpqd13el1y2ekxnfpwstw" localSheetId="10">#REF!</definedName>
    <definedName name="t1iocfpqd13el1y2ekxnfpwstw" localSheetId="31">#REF!</definedName>
    <definedName name="t1iocfpqd13el1y2ekxnfpwstw" localSheetId="46">#REF!</definedName>
    <definedName name="t1iocfpqd13el1y2ekxnfpwstw" localSheetId="24">#REF!</definedName>
    <definedName name="t1iocfpqd13el1y2ekxnfpwstw" localSheetId="37">#REF!</definedName>
    <definedName name="t1iocfpqd13el1y2ekxnfpwstw" localSheetId="45">#REF!</definedName>
    <definedName name="t1iocfpqd13el1y2ekxnfpwstw" localSheetId="38">#REF!</definedName>
    <definedName name="t1iocfpqd13el1y2ekxnfpwstw" localSheetId="25">#REF!</definedName>
    <definedName name="t1iocfpqd13el1y2ekxnfpwstw" localSheetId="43">#REF!</definedName>
    <definedName name="t1iocfpqd13el1y2ekxnfpwstw" localSheetId="48">#REF!</definedName>
    <definedName name="t1iocfpqd13el1y2ekxnfpwstw" localSheetId="42">#REF!</definedName>
    <definedName name="t1iocfpqd13el1y2ekxnfpwstw" localSheetId="17">#REF!</definedName>
    <definedName name="t1iocfpqd13el1y2ekxnfpwstw" localSheetId="27">#REF!</definedName>
    <definedName name="t1iocfpqd13el1y2ekxnfpwstw" localSheetId="47">#REF!</definedName>
    <definedName name="t1iocfpqd13el1y2ekxnfpwstw" localSheetId="50">#REF!</definedName>
    <definedName name="t1iocfpqd13el1y2ekxnfpwstw" localSheetId="0">#REF!</definedName>
    <definedName name="t1iocfpqd13el1y2ekxnfpwstw" localSheetId="7">#REF!</definedName>
    <definedName name="t1iocfpqd13el1y2ekxnfpwstw" localSheetId="26">#REF!</definedName>
    <definedName name="t1iocfpqd13el1y2ekxnfpwstw" localSheetId="35">#REF!</definedName>
    <definedName name="t1iocfpqd13el1y2ekxnfpwstw" localSheetId="12">#REF!</definedName>
    <definedName name="t1iocfpqd13el1y2ekxnfpwstw" localSheetId="51">#REF!</definedName>
    <definedName name="t1iocfpqd13el1y2ekxnfpwstw">#REF!</definedName>
    <definedName name="tqwxsrwtrd3p34nrtmvfunozag" localSheetId="23">#REF!</definedName>
    <definedName name="tqwxsrwtrd3p34nrtmvfunozag" localSheetId="32">#REF!</definedName>
    <definedName name="tqwxsrwtrd3p34nrtmvfunozag" localSheetId="22">#REF!</definedName>
    <definedName name="tqwxsrwtrd3p34nrtmvfunozag" localSheetId="10">#REF!</definedName>
    <definedName name="tqwxsrwtrd3p34nrtmvfunozag" localSheetId="31">#REF!</definedName>
    <definedName name="tqwxsrwtrd3p34nrtmvfunozag" localSheetId="46">#REF!</definedName>
    <definedName name="tqwxsrwtrd3p34nrtmvfunozag" localSheetId="24">#REF!</definedName>
    <definedName name="tqwxsrwtrd3p34nrtmvfunozag" localSheetId="37">#REF!</definedName>
    <definedName name="tqwxsrwtrd3p34nrtmvfunozag" localSheetId="45">#REF!</definedName>
    <definedName name="tqwxsrwtrd3p34nrtmvfunozag" localSheetId="38">#REF!</definedName>
    <definedName name="tqwxsrwtrd3p34nrtmvfunozag" localSheetId="25">#REF!</definedName>
    <definedName name="tqwxsrwtrd3p34nrtmvfunozag" localSheetId="43">#REF!</definedName>
    <definedName name="tqwxsrwtrd3p34nrtmvfunozag" localSheetId="48">#REF!</definedName>
    <definedName name="tqwxsrwtrd3p34nrtmvfunozag" localSheetId="42">#REF!</definedName>
    <definedName name="tqwxsrwtrd3p34nrtmvfunozag" localSheetId="17">#REF!</definedName>
    <definedName name="tqwxsrwtrd3p34nrtmvfunozag" localSheetId="27">#REF!</definedName>
    <definedName name="tqwxsrwtrd3p34nrtmvfunozag" localSheetId="47">#REF!</definedName>
    <definedName name="tqwxsrwtrd3p34nrtmvfunozag" localSheetId="50">#REF!</definedName>
    <definedName name="tqwxsrwtrd3p34nrtmvfunozag" localSheetId="0">#REF!</definedName>
    <definedName name="tqwxsrwtrd3p34nrtmvfunozag" localSheetId="7">#REF!</definedName>
    <definedName name="tqwxsrwtrd3p34nrtmvfunozag" localSheetId="26">#REF!</definedName>
    <definedName name="tqwxsrwtrd3p34nrtmvfunozag" localSheetId="35">#REF!</definedName>
    <definedName name="tqwxsrwtrd3p34nrtmvfunozag" localSheetId="12">#REF!</definedName>
    <definedName name="tqwxsrwtrd3p34nrtmvfunozag" localSheetId="51">#REF!</definedName>
    <definedName name="tqwxsrwtrd3p34nrtmvfunozag">#REF!</definedName>
    <definedName name="u1m5vran2x1y11qx5xfu2j4tz4" localSheetId="23">#REF!</definedName>
    <definedName name="u1m5vran2x1y11qx5xfu2j4tz4" localSheetId="32">#REF!</definedName>
    <definedName name="u1m5vran2x1y11qx5xfu2j4tz4" localSheetId="22">#REF!</definedName>
    <definedName name="u1m5vran2x1y11qx5xfu2j4tz4" localSheetId="10">#REF!</definedName>
    <definedName name="u1m5vran2x1y11qx5xfu2j4tz4" localSheetId="31">#REF!</definedName>
    <definedName name="u1m5vran2x1y11qx5xfu2j4tz4" localSheetId="46">#REF!</definedName>
    <definedName name="u1m5vran2x1y11qx5xfu2j4tz4" localSheetId="24">#REF!</definedName>
    <definedName name="u1m5vran2x1y11qx5xfu2j4tz4" localSheetId="37">#REF!</definedName>
    <definedName name="u1m5vran2x1y11qx5xfu2j4tz4" localSheetId="45">#REF!</definedName>
    <definedName name="u1m5vran2x1y11qx5xfu2j4tz4" localSheetId="38">#REF!</definedName>
    <definedName name="u1m5vran2x1y11qx5xfu2j4tz4" localSheetId="25">#REF!</definedName>
    <definedName name="u1m5vran2x1y11qx5xfu2j4tz4" localSheetId="43">#REF!</definedName>
    <definedName name="u1m5vran2x1y11qx5xfu2j4tz4" localSheetId="48">#REF!</definedName>
    <definedName name="u1m5vran2x1y11qx5xfu2j4tz4" localSheetId="42">#REF!</definedName>
    <definedName name="u1m5vran2x1y11qx5xfu2j4tz4" localSheetId="17">#REF!</definedName>
    <definedName name="u1m5vran2x1y11qx5xfu2j4tz4" localSheetId="27">#REF!</definedName>
    <definedName name="u1m5vran2x1y11qx5xfu2j4tz4" localSheetId="47">#REF!</definedName>
    <definedName name="u1m5vran2x1y11qx5xfu2j4tz4" localSheetId="50">#REF!</definedName>
    <definedName name="u1m5vran2x1y11qx5xfu2j4tz4" localSheetId="0">#REF!</definedName>
    <definedName name="u1m5vran2x1y11qx5xfu2j4tz4" localSheetId="7">#REF!</definedName>
    <definedName name="u1m5vran2x1y11qx5xfu2j4tz4" localSheetId="26">#REF!</definedName>
    <definedName name="u1m5vran2x1y11qx5xfu2j4tz4" localSheetId="35">#REF!</definedName>
    <definedName name="u1m5vran2x1y11qx5xfu2j4tz4" localSheetId="12">#REF!</definedName>
    <definedName name="u1m5vran2x1y11qx5xfu2j4tz4" localSheetId="51">#REF!</definedName>
    <definedName name="u1m5vran2x1y11qx5xfu2j4tz4">#REF!</definedName>
    <definedName name="ua41amkhph5c1h53xxk2wbxxpk" localSheetId="23">#REF!</definedName>
    <definedName name="ua41amkhph5c1h53xxk2wbxxpk" localSheetId="32">#REF!</definedName>
    <definedName name="ua41amkhph5c1h53xxk2wbxxpk" localSheetId="22">#REF!</definedName>
    <definedName name="ua41amkhph5c1h53xxk2wbxxpk" localSheetId="10">#REF!</definedName>
    <definedName name="ua41amkhph5c1h53xxk2wbxxpk" localSheetId="31">#REF!</definedName>
    <definedName name="ua41amkhph5c1h53xxk2wbxxpk" localSheetId="46">#REF!</definedName>
    <definedName name="ua41amkhph5c1h53xxk2wbxxpk" localSheetId="24">#REF!</definedName>
    <definedName name="ua41amkhph5c1h53xxk2wbxxpk" localSheetId="37">#REF!</definedName>
    <definedName name="ua41amkhph5c1h53xxk2wbxxpk" localSheetId="45">#REF!</definedName>
    <definedName name="ua41amkhph5c1h53xxk2wbxxpk" localSheetId="38">#REF!</definedName>
    <definedName name="ua41amkhph5c1h53xxk2wbxxpk" localSheetId="25">#REF!</definedName>
    <definedName name="ua41amkhph5c1h53xxk2wbxxpk" localSheetId="43">#REF!</definedName>
    <definedName name="ua41amkhph5c1h53xxk2wbxxpk" localSheetId="48">#REF!</definedName>
    <definedName name="ua41amkhph5c1h53xxk2wbxxpk" localSheetId="42">#REF!</definedName>
    <definedName name="ua41amkhph5c1h53xxk2wbxxpk" localSheetId="17">#REF!</definedName>
    <definedName name="ua41amkhph5c1h53xxk2wbxxpk" localSheetId="27">#REF!</definedName>
    <definedName name="ua41amkhph5c1h53xxk2wbxxpk" localSheetId="47">#REF!</definedName>
    <definedName name="ua41amkhph5c1h53xxk2wbxxpk" localSheetId="50">#REF!</definedName>
    <definedName name="ua41amkhph5c1h53xxk2wbxxpk" localSheetId="0">#REF!</definedName>
    <definedName name="ua41amkhph5c1h53xxk2wbxxpk" localSheetId="7">#REF!</definedName>
    <definedName name="ua41amkhph5c1h53xxk2wbxxpk" localSheetId="26">#REF!</definedName>
    <definedName name="ua41amkhph5c1h53xxk2wbxxpk" localSheetId="35">#REF!</definedName>
    <definedName name="ua41amkhph5c1h53xxk2wbxxpk" localSheetId="12">#REF!</definedName>
    <definedName name="ua41amkhph5c1h53xxk2wbxxpk" localSheetId="51">#REF!</definedName>
    <definedName name="ua41amkhph5c1h53xxk2wbxxpk">#REF!</definedName>
    <definedName name="vm2ikyzfyl3c3f2vbofwexhk2c" localSheetId="23">#REF!</definedName>
    <definedName name="vm2ikyzfyl3c3f2vbofwexhk2c" localSheetId="32">#REF!</definedName>
    <definedName name="vm2ikyzfyl3c3f2vbofwexhk2c" localSheetId="22">#REF!</definedName>
    <definedName name="vm2ikyzfyl3c3f2vbofwexhk2c" localSheetId="10">#REF!</definedName>
    <definedName name="vm2ikyzfyl3c3f2vbofwexhk2c" localSheetId="31">#REF!</definedName>
    <definedName name="vm2ikyzfyl3c3f2vbofwexhk2c" localSheetId="46">#REF!</definedName>
    <definedName name="vm2ikyzfyl3c3f2vbofwexhk2c" localSheetId="24">#REF!</definedName>
    <definedName name="vm2ikyzfyl3c3f2vbofwexhk2c" localSheetId="37">#REF!</definedName>
    <definedName name="vm2ikyzfyl3c3f2vbofwexhk2c" localSheetId="45">#REF!</definedName>
    <definedName name="vm2ikyzfyl3c3f2vbofwexhk2c" localSheetId="38">#REF!</definedName>
    <definedName name="vm2ikyzfyl3c3f2vbofwexhk2c" localSheetId="25">#REF!</definedName>
    <definedName name="vm2ikyzfyl3c3f2vbofwexhk2c" localSheetId="43">#REF!</definedName>
    <definedName name="vm2ikyzfyl3c3f2vbofwexhk2c" localSheetId="48">#REF!</definedName>
    <definedName name="vm2ikyzfyl3c3f2vbofwexhk2c" localSheetId="42">#REF!</definedName>
    <definedName name="vm2ikyzfyl3c3f2vbofwexhk2c" localSheetId="17">#REF!</definedName>
    <definedName name="vm2ikyzfyl3c3f2vbofwexhk2c" localSheetId="27">#REF!</definedName>
    <definedName name="vm2ikyzfyl3c3f2vbofwexhk2c" localSheetId="47">#REF!</definedName>
    <definedName name="vm2ikyzfyl3c3f2vbofwexhk2c" localSheetId="50">#REF!</definedName>
    <definedName name="vm2ikyzfyl3c3f2vbofwexhk2c" localSheetId="0">#REF!</definedName>
    <definedName name="vm2ikyzfyl3c3f2vbofwexhk2c" localSheetId="7">#REF!</definedName>
    <definedName name="vm2ikyzfyl3c3f2vbofwexhk2c" localSheetId="26">#REF!</definedName>
    <definedName name="vm2ikyzfyl3c3f2vbofwexhk2c" localSheetId="35">#REF!</definedName>
    <definedName name="vm2ikyzfyl3c3f2vbofwexhk2c" localSheetId="12">#REF!</definedName>
    <definedName name="vm2ikyzfyl3c3f2vbofwexhk2c" localSheetId="51">#REF!</definedName>
    <definedName name="vm2ikyzfyl3c3f2vbofwexhk2c">#REF!</definedName>
    <definedName name="whvhn4kg25bcn2skpkb3bqydz4" localSheetId="23">#REF!</definedName>
    <definedName name="whvhn4kg25bcn2skpkb3bqydz4" localSheetId="32">#REF!</definedName>
    <definedName name="whvhn4kg25bcn2skpkb3bqydz4" localSheetId="22">#REF!</definedName>
    <definedName name="whvhn4kg25bcn2skpkb3bqydz4" localSheetId="10">#REF!</definedName>
    <definedName name="whvhn4kg25bcn2skpkb3bqydz4" localSheetId="31">#REF!</definedName>
    <definedName name="whvhn4kg25bcn2skpkb3bqydz4" localSheetId="46">#REF!</definedName>
    <definedName name="whvhn4kg25bcn2skpkb3bqydz4" localSheetId="24">#REF!</definedName>
    <definedName name="whvhn4kg25bcn2skpkb3bqydz4" localSheetId="37">#REF!</definedName>
    <definedName name="whvhn4kg25bcn2skpkb3bqydz4" localSheetId="45">#REF!</definedName>
    <definedName name="whvhn4kg25bcn2skpkb3bqydz4" localSheetId="38">#REF!</definedName>
    <definedName name="whvhn4kg25bcn2skpkb3bqydz4" localSheetId="25">#REF!</definedName>
    <definedName name="whvhn4kg25bcn2skpkb3bqydz4" localSheetId="43">#REF!</definedName>
    <definedName name="whvhn4kg25bcn2skpkb3bqydz4" localSheetId="48">#REF!</definedName>
    <definedName name="whvhn4kg25bcn2skpkb3bqydz4" localSheetId="42">#REF!</definedName>
    <definedName name="whvhn4kg25bcn2skpkb3bqydz4" localSheetId="17">#REF!</definedName>
    <definedName name="whvhn4kg25bcn2skpkb3bqydz4" localSheetId="27">#REF!</definedName>
    <definedName name="whvhn4kg25bcn2skpkb3bqydz4" localSheetId="47">#REF!</definedName>
    <definedName name="whvhn4kg25bcn2skpkb3bqydz4" localSheetId="50">#REF!</definedName>
    <definedName name="whvhn4kg25bcn2skpkb3bqydz4" localSheetId="0">#REF!</definedName>
    <definedName name="whvhn4kg25bcn2skpkb3bqydz4" localSheetId="7">#REF!</definedName>
    <definedName name="whvhn4kg25bcn2skpkb3bqydz4" localSheetId="26">#REF!</definedName>
    <definedName name="whvhn4kg25bcn2skpkb3bqydz4" localSheetId="35">#REF!</definedName>
    <definedName name="whvhn4kg25bcn2skpkb3bqydz4" localSheetId="12">#REF!</definedName>
    <definedName name="whvhn4kg25bcn2skpkb3bqydz4" localSheetId="51">#REF!</definedName>
    <definedName name="whvhn4kg25bcn2skpkb3bqydz4">#REF!</definedName>
    <definedName name="wqazcjs4o12a5adpyzuqhb5cko" localSheetId="23">#REF!</definedName>
    <definedName name="wqazcjs4o12a5adpyzuqhb5cko" localSheetId="32">#REF!</definedName>
    <definedName name="wqazcjs4o12a5adpyzuqhb5cko" localSheetId="22">#REF!</definedName>
    <definedName name="wqazcjs4o12a5adpyzuqhb5cko" localSheetId="10">#REF!</definedName>
    <definedName name="wqazcjs4o12a5adpyzuqhb5cko" localSheetId="31">#REF!</definedName>
    <definedName name="wqazcjs4o12a5adpyzuqhb5cko" localSheetId="46">#REF!</definedName>
    <definedName name="wqazcjs4o12a5adpyzuqhb5cko" localSheetId="24">#REF!</definedName>
    <definedName name="wqazcjs4o12a5adpyzuqhb5cko" localSheetId="37">#REF!</definedName>
    <definedName name="wqazcjs4o12a5adpyzuqhb5cko" localSheetId="45">#REF!</definedName>
    <definedName name="wqazcjs4o12a5adpyzuqhb5cko" localSheetId="38">#REF!</definedName>
    <definedName name="wqazcjs4o12a5adpyzuqhb5cko" localSheetId="25">#REF!</definedName>
    <definedName name="wqazcjs4o12a5adpyzuqhb5cko" localSheetId="43">#REF!</definedName>
    <definedName name="wqazcjs4o12a5adpyzuqhb5cko" localSheetId="48">#REF!</definedName>
    <definedName name="wqazcjs4o12a5adpyzuqhb5cko" localSheetId="42">#REF!</definedName>
    <definedName name="wqazcjs4o12a5adpyzuqhb5cko" localSheetId="17">#REF!</definedName>
    <definedName name="wqazcjs4o12a5adpyzuqhb5cko" localSheetId="27">#REF!</definedName>
    <definedName name="wqazcjs4o12a5adpyzuqhb5cko" localSheetId="47">#REF!</definedName>
    <definedName name="wqazcjs4o12a5adpyzuqhb5cko" localSheetId="50">#REF!</definedName>
    <definedName name="wqazcjs4o12a5adpyzuqhb5cko" localSheetId="0">#REF!</definedName>
    <definedName name="wqazcjs4o12a5adpyzuqhb5cko" localSheetId="7">#REF!</definedName>
    <definedName name="wqazcjs4o12a5adpyzuqhb5cko" localSheetId="26">#REF!</definedName>
    <definedName name="wqazcjs4o12a5adpyzuqhb5cko" localSheetId="35">#REF!</definedName>
    <definedName name="wqazcjs4o12a5adpyzuqhb5cko" localSheetId="12">#REF!</definedName>
    <definedName name="wqazcjs4o12a5adpyzuqhb5cko" localSheetId="51">#REF!</definedName>
    <definedName name="wqazcjs4o12a5adpyzuqhb5cko">#REF!</definedName>
    <definedName name="x50bwhcspt2rtgjg0vg0hfk2ns" localSheetId="23">#REF!</definedName>
    <definedName name="x50bwhcspt2rtgjg0vg0hfk2ns" localSheetId="32">#REF!</definedName>
    <definedName name="x50bwhcspt2rtgjg0vg0hfk2ns" localSheetId="22">#REF!</definedName>
    <definedName name="x50bwhcspt2rtgjg0vg0hfk2ns" localSheetId="10">#REF!</definedName>
    <definedName name="x50bwhcspt2rtgjg0vg0hfk2ns" localSheetId="31">#REF!</definedName>
    <definedName name="x50bwhcspt2rtgjg0vg0hfk2ns" localSheetId="46">#REF!</definedName>
    <definedName name="x50bwhcspt2rtgjg0vg0hfk2ns" localSheetId="24">#REF!</definedName>
    <definedName name="x50bwhcspt2rtgjg0vg0hfk2ns" localSheetId="37">#REF!</definedName>
    <definedName name="x50bwhcspt2rtgjg0vg0hfk2ns" localSheetId="45">#REF!</definedName>
    <definedName name="x50bwhcspt2rtgjg0vg0hfk2ns" localSheetId="38">#REF!</definedName>
    <definedName name="x50bwhcspt2rtgjg0vg0hfk2ns" localSheetId="25">#REF!</definedName>
    <definedName name="x50bwhcspt2rtgjg0vg0hfk2ns" localSheetId="43">#REF!</definedName>
    <definedName name="x50bwhcspt2rtgjg0vg0hfk2ns" localSheetId="48">#REF!</definedName>
    <definedName name="x50bwhcspt2rtgjg0vg0hfk2ns" localSheetId="42">#REF!</definedName>
    <definedName name="x50bwhcspt2rtgjg0vg0hfk2ns" localSheetId="17">#REF!</definedName>
    <definedName name="x50bwhcspt2rtgjg0vg0hfk2ns" localSheetId="27">#REF!</definedName>
    <definedName name="x50bwhcspt2rtgjg0vg0hfk2ns" localSheetId="47">#REF!</definedName>
    <definedName name="x50bwhcspt2rtgjg0vg0hfk2ns" localSheetId="50">#REF!</definedName>
    <definedName name="x50bwhcspt2rtgjg0vg0hfk2ns" localSheetId="0">#REF!</definedName>
    <definedName name="x50bwhcspt2rtgjg0vg0hfk2ns" localSheetId="7">#REF!</definedName>
    <definedName name="x50bwhcspt2rtgjg0vg0hfk2ns" localSheetId="26">#REF!</definedName>
    <definedName name="x50bwhcspt2rtgjg0vg0hfk2ns" localSheetId="35">#REF!</definedName>
    <definedName name="x50bwhcspt2rtgjg0vg0hfk2ns" localSheetId="12">#REF!</definedName>
    <definedName name="x50bwhcspt2rtgjg0vg0hfk2ns" localSheetId="51">#REF!</definedName>
    <definedName name="x50bwhcspt2rtgjg0vg0hfk2ns">#REF!</definedName>
    <definedName name="xfiudkw3z5aq3govpiyzsxyki0" localSheetId="23">#REF!</definedName>
    <definedName name="xfiudkw3z5aq3govpiyzsxyki0" localSheetId="32">#REF!</definedName>
    <definedName name="xfiudkw3z5aq3govpiyzsxyki0" localSheetId="22">#REF!</definedName>
    <definedName name="xfiudkw3z5aq3govpiyzsxyki0" localSheetId="10">#REF!</definedName>
    <definedName name="xfiudkw3z5aq3govpiyzsxyki0" localSheetId="31">#REF!</definedName>
    <definedName name="xfiudkw3z5aq3govpiyzsxyki0" localSheetId="46">#REF!</definedName>
    <definedName name="xfiudkw3z5aq3govpiyzsxyki0" localSheetId="24">#REF!</definedName>
    <definedName name="xfiudkw3z5aq3govpiyzsxyki0" localSheetId="37">#REF!</definedName>
    <definedName name="xfiudkw3z5aq3govpiyzsxyki0" localSheetId="45">#REF!</definedName>
    <definedName name="xfiudkw3z5aq3govpiyzsxyki0" localSheetId="38">#REF!</definedName>
    <definedName name="xfiudkw3z5aq3govpiyzsxyki0" localSheetId="25">#REF!</definedName>
    <definedName name="xfiudkw3z5aq3govpiyzsxyki0" localSheetId="43">#REF!</definedName>
    <definedName name="xfiudkw3z5aq3govpiyzsxyki0" localSheetId="48">#REF!</definedName>
    <definedName name="xfiudkw3z5aq3govpiyzsxyki0" localSheetId="42">#REF!</definedName>
    <definedName name="xfiudkw3z5aq3govpiyzsxyki0" localSheetId="17">#REF!</definedName>
    <definedName name="xfiudkw3z5aq3govpiyzsxyki0" localSheetId="27">#REF!</definedName>
    <definedName name="xfiudkw3z5aq3govpiyzsxyki0" localSheetId="47">#REF!</definedName>
    <definedName name="xfiudkw3z5aq3govpiyzsxyki0" localSheetId="50">#REF!</definedName>
    <definedName name="xfiudkw3z5aq3govpiyzsxyki0" localSheetId="0">#REF!</definedName>
    <definedName name="xfiudkw3z5aq3govpiyzsxyki0" localSheetId="7">#REF!</definedName>
    <definedName name="xfiudkw3z5aq3govpiyzsxyki0" localSheetId="26">#REF!</definedName>
    <definedName name="xfiudkw3z5aq3govpiyzsxyki0" localSheetId="35">#REF!</definedName>
    <definedName name="xfiudkw3z5aq3govpiyzsxyki0" localSheetId="12">#REF!</definedName>
    <definedName name="xfiudkw3z5aq3govpiyzsxyki0" localSheetId="51">#REF!</definedName>
    <definedName name="xfiudkw3z5aq3govpiyzsxyki0">#REF!</definedName>
    <definedName name="Z_0B617D67_3EBA_4B6A_A582_47C33BCD5986_.wvu.FilterData" localSheetId="36" hidden="1">ясли!$A$10:$E$25</definedName>
    <definedName name="Z_295AE1D8_FDB1_4C00_86DB_CB40D93CB07E_.wvu.FilterData" localSheetId="10" hidden="1">дороги!$A$14:$S$61</definedName>
    <definedName name="Z_4165943C_756F_4CCF_9247_CE2CFD5C8A6E_.wvu.FilterData" localSheetId="23" hidden="1">'24 дост.среда'!$A$12:$F$12</definedName>
    <definedName name="Z_4165943C_756F_4CCF_9247_CE2CFD5C8A6E_.wvu.FilterData" localSheetId="21" hidden="1">гор.среда!$A$11:$H$93</definedName>
    <definedName name="Z_4165943C_756F_4CCF_9247_CE2CFD5C8A6E_.wvu.FilterData" localSheetId="10" hidden="1">дороги!$A$15:$S$61</definedName>
    <definedName name="Z_4165943C_756F_4CCF_9247_CE2CFD5C8A6E_.wvu.FilterData" localSheetId="31" hidden="1">'дороги-моногорода'!$A$11:$WVJ$42</definedName>
    <definedName name="Z_4165943C_756F_4CCF_9247_CE2CFD5C8A6E_.wvu.FilterData" localSheetId="3" hidden="1">'жилье мол.семьи'!$A$10:$E$31</definedName>
    <definedName name="Z_4165943C_756F_4CCF_9247_CE2CFD5C8A6E_.wvu.FilterData" localSheetId="38" hidden="1">'иные мбт содействие развитию'!$A$11:$I$24</definedName>
    <definedName name="Z_4165943C_756F_4CCF_9247_CE2CFD5C8A6E_.wvu.FilterData" localSheetId="28" hidden="1">переселение!$A$11:$I$28</definedName>
    <definedName name="Z_4165943C_756F_4CCF_9247_CE2CFD5C8A6E_.wvu.FilterData" localSheetId="2" hidden="1">'питание в лагерях'!$A$11:$E$53</definedName>
    <definedName name="Z_4165943C_756F_4CCF_9247_CE2CFD5C8A6E_.wvu.FilterData" localSheetId="33" hidden="1">'подготовка к зим'!$A$8:$F$27</definedName>
    <definedName name="Z_4165943C_756F_4CCF_9247_CE2CFD5C8A6E_.wvu.FilterData" localSheetId="8" hidden="1">ппми!$A$8:$E$256</definedName>
    <definedName name="Z_4165943C_756F_4CCF_9247_CE2CFD5C8A6E_.wvu.FilterData" localSheetId="27" hidden="1">'предписание надзорных органов'!$A$12:$E$31</definedName>
    <definedName name="Z_4165943C_756F_4CCF_9247_CE2CFD5C8A6E_.wvu.FilterData" localSheetId="1" hidden="1">'сел мест усл для физ-ры'!$A$10:$F$10</definedName>
    <definedName name="Z_4165943C_756F_4CCF_9247_CE2CFD5C8A6E_.wvu.FilterData" localSheetId="35" hidden="1">'субсидия на выравн'!$A$11:$G$11</definedName>
    <definedName name="Z_4165943C_756F_4CCF_9247_CE2CFD5C8A6E_.wvu.FilterData" localSheetId="12" hidden="1">ТКО!$A$10:$F$10</definedName>
    <definedName name="Z_4165943C_756F_4CCF_9247_CE2CFD5C8A6E_.wvu.FilterData" localSheetId="36" hidden="1">ясли!$A$10:$E$25</definedName>
    <definedName name="Z_4165943C_756F_4CCF_9247_CE2CFD5C8A6E_.wvu.PrintArea" localSheetId="5" hidden="1">'поддержка культуры'!$A$7:$E$73</definedName>
    <definedName name="Z_4165943C_756F_4CCF_9247_CE2CFD5C8A6E_.wvu.PrintArea" localSheetId="8" hidden="1">ппми!$A$5:$E$258</definedName>
    <definedName name="Z_4165943C_756F_4CCF_9247_CE2CFD5C8A6E_.wvu.PrintArea" localSheetId="35" hidden="1">'субсидия на выравн'!$A$7:$E$59</definedName>
    <definedName name="Z_4165943C_756F_4CCF_9247_CE2CFD5C8A6E_.wvu.PrintTitles" localSheetId="23" hidden="1">'24 дост.среда'!$11:$12</definedName>
    <definedName name="Z_4165943C_756F_4CCF_9247_CE2CFD5C8A6E_.wvu.PrintTitles" localSheetId="21" hidden="1">гор.среда!$10:$11</definedName>
    <definedName name="Z_4165943C_756F_4CCF_9247_CE2CFD5C8A6E_.wvu.PrintTitles" localSheetId="10" hidden="1">дороги!$13:$14</definedName>
    <definedName name="Z_4165943C_756F_4CCF_9247_CE2CFD5C8A6E_.wvu.PrintTitles" localSheetId="31" hidden="1">'дороги-моногорода'!$11:$11</definedName>
    <definedName name="Z_4165943C_756F_4CCF_9247_CE2CFD5C8A6E_.wvu.PrintTitles" localSheetId="37" hidden="1">'иные мбт высокое кач-во образ'!$11:$11</definedName>
    <definedName name="Z_4165943C_756F_4CCF_9247_CE2CFD5C8A6E_.wvu.PrintTitles" localSheetId="38" hidden="1">'иные мбт содействие развитию'!$11:$11</definedName>
    <definedName name="Z_4165943C_756F_4CCF_9247_CE2CFD5C8A6E_.wvu.PrintTitles" localSheetId="4" hidden="1">'МТБ культуры'!$11:$12</definedName>
    <definedName name="Z_4165943C_756F_4CCF_9247_CE2CFD5C8A6E_.wvu.PrintTitles" localSheetId="15" hidden="1">'невостр. земли'!$7:$8</definedName>
    <definedName name="Z_4165943C_756F_4CCF_9247_CE2CFD5C8A6E_.wvu.PrintTitles" localSheetId="28" hidden="1">переселение!$11:$11</definedName>
    <definedName name="Z_4165943C_756F_4CCF_9247_CE2CFD5C8A6E_.wvu.PrintTitles" localSheetId="2" hidden="1">'питание в лагерях'!$11:$11</definedName>
    <definedName name="Z_4165943C_756F_4CCF_9247_CE2CFD5C8A6E_.wvu.PrintTitles" localSheetId="33" hidden="1">'подготовка к зим'!$7:$8</definedName>
    <definedName name="Z_4165943C_756F_4CCF_9247_CE2CFD5C8A6E_.wvu.PrintTitles" localSheetId="5" hidden="1">'поддержка культуры'!$12:$12</definedName>
    <definedName name="Z_4165943C_756F_4CCF_9247_CE2CFD5C8A6E_.wvu.PrintTitles" localSheetId="8" hidden="1">ппми!$8:$8</definedName>
    <definedName name="Z_4165943C_756F_4CCF_9247_CE2CFD5C8A6E_.wvu.PrintTitles" localSheetId="27" hidden="1">'предписание надзорных органов'!$12:$12</definedName>
    <definedName name="Z_4165943C_756F_4CCF_9247_CE2CFD5C8A6E_.wvu.PrintTitles" localSheetId="40" hidden="1">самообложение!$11:$11</definedName>
    <definedName name="Z_4165943C_756F_4CCF_9247_CE2CFD5C8A6E_.wvu.PrintTitles" localSheetId="50" hidden="1">'Советск-малые города'!$11:$11</definedName>
    <definedName name="Z_4165943C_756F_4CCF_9247_CE2CFD5C8A6E_.wvu.PrintTitles" localSheetId="0" hidden="1">'создание доп.мест'!$11:$11</definedName>
    <definedName name="Z_4165943C_756F_4CCF_9247_CE2CFD5C8A6E_.wvu.PrintTitles" localSheetId="41" hidden="1">'стимулирование доходы'!$11:$11</definedName>
    <definedName name="Z_4165943C_756F_4CCF_9247_CE2CFD5C8A6E_.wvu.PrintTitles" localSheetId="35" hidden="1">'субсидия на выравн'!$11:$11</definedName>
    <definedName name="Z_4165943C_756F_4CCF_9247_CE2CFD5C8A6E_.wvu.Rows" localSheetId="23" hidden="1">'24 дост.среда'!$1:$2</definedName>
    <definedName name="Z_4165943C_756F_4CCF_9247_CE2CFD5C8A6E_.wvu.Rows" localSheetId="30" hidden="1">'ВП ремонт улиц'!$1:$2,'ВП ремонт улиц'!$10:$10</definedName>
    <definedName name="Z_4165943C_756F_4CCF_9247_CE2CFD5C8A6E_.wvu.Rows" localSheetId="32" hidden="1">'ВП ремонт школ'!$1:$2,'ВП ремонт школ'!$10:$10</definedName>
    <definedName name="Z_4165943C_756F_4CCF_9247_CE2CFD5C8A6E_.wvu.Rows" localSheetId="53" hidden="1">доп.работы!$1:$2</definedName>
    <definedName name="Z_4165943C_756F_4CCF_9247_CE2CFD5C8A6E_.wvu.Rows" localSheetId="10" hidden="1">дороги!$1:$2,дороги!$10:$10</definedName>
    <definedName name="Z_4165943C_756F_4CCF_9247_CE2CFD5C8A6E_.wvu.Rows" localSheetId="31" hidden="1">'дороги-моногорода'!$1:$2</definedName>
    <definedName name="Z_4165943C_756F_4CCF_9247_CE2CFD5C8A6E_.wvu.Rows" localSheetId="39" hidden="1">'Дорожная сеть'!$1:$2</definedName>
    <definedName name="Z_4165943C_756F_4CCF_9247_CE2CFD5C8A6E_.wvu.Rows" localSheetId="46" hidden="1">'дотация ЗАТО особ режим'!$1:$2</definedName>
    <definedName name="Z_4165943C_756F_4CCF_9247_CE2CFD5C8A6E_.wvu.Rows" localSheetId="3" hidden="1">'жилье мол.семьи'!$1:$2,'жилье мол.семьи'!$32:$32</definedName>
    <definedName name="Z_4165943C_756F_4CCF_9247_CE2CFD5C8A6E_.wvu.Rows" localSheetId="37" hidden="1">'иные мбт высокое кач-во образ'!$1:$2</definedName>
    <definedName name="Z_4165943C_756F_4CCF_9247_CE2CFD5C8A6E_.wvu.Rows" localSheetId="45" hidden="1">'иные мбт путепровод'!$1:$2</definedName>
    <definedName name="Z_4165943C_756F_4CCF_9247_CE2CFD5C8A6E_.wvu.Rows" localSheetId="38" hidden="1">'иные мбт содействие развитию'!$1:$2</definedName>
    <definedName name="Z_4165943C_756F_4CCF_9247_CE2CFD5C8A6E_.wvu.Rows" localSheetId="52" hidden="1">'иные памятники'!$1:$2</definedName>
    <definedName name="Z_4165943C_756F_4CCF_9247_CE2CFD5C8A6E_.wvu.Rows" localSheetId="49" hidden="1">'иные трансп.инф-ра'!$1:$2</definedName>
    <definedName name="Z_4165943C_756F_4CCF_9247_CE2CFD5C8A6E_.wvu.Rows" localSheetId="43" hidden="1">'Киров Безоп.ДД'!$1:$2</definedName>
    <definedName name="Z_4165943C_756F_4CCF_9247_CE2CFD5C8A6E_.wvu.Rows" localSheetId="29" hidden="1">'КЧ-стр-во дорог'!$1:$2</definedName>
    <definedName name="Z_4165943C_756F_4CCF_9247_CE2CFD5C8A6E_.wvu.Rows" localSheetId="48" hidden="1">Мазут!$1:$2</definedName>
    <definedName name="Z_4165943C_756F_4CCF_9247_CE2CFD5C8A6E_.wvu.Rows" localSheetId="4" hidden="1">'МТБ культуры'!$1:$2</definedName>
    <definedName name="Z_4165943C_756F_4CCF_9247_CE2CFD5C8A6E_.wvu.Rows" localSheetId="42" hidden="1">'Народный бюджет'!$1:$2</definedName>
    <definedName name="Z_4165943C_756F_4CCF_9247_CE2CFD5C8A6E_.wvu.Rows" localSheetId="2" hidden="1">'питание в лагерях'!$1:$2</definedName>
    <definedName name="Z_4165943C_756F_4CCF_9247_CE2CFD5C8A6E_.wvu.Rows" localSheetId="5" hidden="1">'поддержка культуры'!$6:$6</definedName>
    <definedName name="Z_4165943C_756F_4CCF_9247_CE2CFD5C8A6E_.wvu.Rows" localSheetId="27" hidden="1">'предписание надзорных органов'!$1:$2</definedName>
    <definedName name="Z_4165943C_756F_4CCF_9247_CE2CFD5C8A6E_.wvu.Rows" localSheetId="13" hidden="1">'предприн-во'!$1:$2</definedName>
    <definedName name="Z_4165943C_756F_4CCF_9247_CE2CFD5C8A6E_.wvu.Rows" localSheetId="47" hidden="1">Ремонт.учр.культ.!$1:$2</definedName>
    <definedName name="Z_4165943C_756F_4CCF_9247_CE2CFD5C8A6E_.wvu.Rows" localSheetId="40" hidden="1">самообложение!$1:$2</definedName>
    <definedName name="Z_4165943C_756F_4CCF_9247_CE2CFD5C8A6E_.wvu.Rows" localSheetId="16" hidden="1">связь!$1:$2</definedName>
    <definedName name="Z_4165943C_756F_4CCF_9247_CE2CFD5C8A6E_.wvu.Rows" localSheetId="14" hidden="1">'сельские дороги'!$8:$8</definedName>
    <definedName name="Z_4165943C_756F_4CCF_9247_CE2CFD5C8A6E_.wvu.Rows" localSheetId="50" hidden="1">'Советск-малые города'!$1:$2</definedName>
    <definedName name="Z_4165943C_756F_4CCF_9247_CE2CFD5C8A6E_.wvu.Rows" localSheetId="0" hidden="1">'создание доп.мест'!$1:$2</definedName>
    <definedName name="Z_4165943C_756F_4CCF_9247_CE2CFD5C8A6E_.wvu.Rows" localSheetId="7" hidden="1">'Спорт-техн.об-е'!$1:$2</definedName>
    <definedName name="Z_4165943C_756F_4CCF_9247_CE2CFD5C8A6E_.wvu.Rows" localSheetId="41" hidden="1">'стимулирование доходы'!$1:$2,'стимулирование доходы'!$10:$10</definedName>
    <definedName name="Z_4165943C_756F_4CCF_9247_CE2CFD5C8A6E_.wvu.Rows" localSheetId="35" hidden="1">'субсидия на выравн'!$1:$2</definedName>
    <definedName name="Z_4165943C_756F_4CCF_9247_CE2CFD5C8A6E_.wvu.Rows" localSheetId="6" hidden="1">'Физ-ра'!$1:$2</definedName>
    <definedName name="Z_4165943C_756F_4CCF_9247_CE2CFD5C8A6E_.wvu.Rows" localSheetId="51" hidden="1">'Центр-я бухг.'!$1:$2</definedName>
    <definedName name="Z_5C07212E_82C1_4D83_BD39_AC2BD6D97870_.wvu.FilterData" localSheetId="23" hidden="1">'24 дост.среда'!$A$12:$F$12</definedName>
    <definedName name="Z_5C07212E_82C1_4D83_BD39_AC2BD6D97870_.wvu.FilterData" localSheetId="21" hidden="1">гор.среда!$A$11:$H$93</definedName>
    <definedName name="Z_5C07212E_82C1_4D83_BD39_AC2BD6D97870_.wvu.FilterData" localSheetId="10" hidden="1">дороги!$A$15:$S$61</definedName>
    <definedName name="Z_5C07212E_82C1_4D83_BD39_AC2BD6D97870_.wvu.FilterData" localSheetId="31" hidden="1">'дороги-моногорода'!$A$11:$WVJ$42</definedName>
    <definedName name="Z_5C07212E_82C1_4D83_BD39_AC2BD6D97870_.wvu.FilterData" localSheetId="3" hidden="1">'жилье мол.семьи'!$A$10:$E$31</definedName>
    <definedName name="Z_5C07212E_82C1_4D83_BD39_AC2BD6D97870_.wvu.FilterData" localSheetId="38" hidden="1">'иные мбт содействие развитию'!$A$11:$I$24</definedName>
    <definedName name="Z_5C07212E_82C1_4D83_BD39_AC2BD6D97870_.wvu.FilterData" localSheetId="28" hidden="1">переселение!$A$11:$I$28</definedName>
    <definedName name="Z_5C07212E_82C1_4D83_BD39_AC2BD6D97870_.wvu.FilterData" localSheetId="2" hidden="1">'питание в лагерях'!$A$11:$E$53</definedName>
    <definedName name="Z_5C07212E_82C1_4D83_BD39_AC2BD6D97870_.wvu.FilterData" localSheetId="33" hidden="1">'подготовка к зим'!$A$8:$F$27</definedName>
    <definedName name="Z_5C07212E_82C1_4D83_BD39_AC2BD6D97870_.wvu.FilterData" localSheetId="8" hidden="1">ппми!$A$8:$E$256</definedName>
    <definedName name="Z_5C07212E_82C1_4D83_BD39_AC2BD6D97870_.wvu.FilterData" localSheetId="27" hidden="1">'предписание надзорных органов'!$A$12:$E$31</definedName>
    <definedName name="Z_5C07212E_82C1_4D83_BD39_AC2BD6D97870_.wvu.FilterData" localSheetId="1" hidden="1">'сел мест усл для физ-ры'!$A$10:$F$10</definedName>
    <definedName name="Z_5C07212E_82C1_4D83_BD39_AC2BD6D97870_.wvu.FilterData" localSheetId="35" hidden="1">'субсидия на выравн'!$A$11:$G$11</definedName>
    <definedName name="Z_5C07212E_82C1_4D83_BD39_AC2BD6D97870_.wvu.FilterData" localSheetId="12" hidden="1">ТКО!$A$10:$F$10</definedName>
    <definedName name="Z_5C07212E_82C1_4D83_BD39_AC2BD6D97870_.wvu.FilterData" localSheetId="36" hidden="1">ясли!$A$10:$E$25</definedName>
    <definedName name="Z_5C07212E_82C1_4D83_BD39_AC2BD6D97870_.wvu.PrintArea" localSheetId="5" hidden="1">'поддержка культуры'!$A$7:$E$74</definedName>
    <definedName name="Z_5C07212E_82C1_4D83_BD39_AC2BD6D97870_.wvu.PrintTitles" localSheetId="21" hidden="1">гор.среда!$10:$11</definedName>
    <definedName name="Z_5C07212E_82C1_4D83_BD39_AC2BD6D97870_.wvu.PrintTitles" localSheetId="10" hidden="1">дороги!$13:$14</definedName>
    <definedName name="Z_5C07212E_82C1_4D83_BD39_AC2BD6D97870_.wvu.PrintTitles" localSheetId="37" hidden="1">'иные мбт высокое кач-во образ'!$11:$11</definedName>
    <definedName name="Z_5C07212E_82C1_4D83_BD39_AC2BD6D97870_.wvu.PrintTitles" localSheetId="38" hidden="1">'иные мбт содействие развитию'!$11:$11</definedName>
    <definedName name="Z_5C07212E_82C1_4D83_BD39_AC2BD6D97870_.wvu.PrintTitles" localSheetId="4" hidden="1">'МТБ культуры'!$11:$12</definedName>
    <definedName name="Z_5C07212E_82C1_4D83_BD39_AC2BD6D97870_.wvu.PrintTitles" localSheetId="28" hidden="1">переселение!$11:$11</definedName>
    <definedName name="Z_5C07212E_82C1_4D83_BD39_AC2BD6D97870_.wvu.PrintTitles" localSheetId="2" hidden="1">'питание в лагерях'!$11:$11</definedName>
    <definedName name="Z_5C07212E_82C1_4D83_BD39_AC2BD6D97870_.wvu.PrintTitles" localSheetId="33" hidden="1">'подготовка к зим'!$7:$8</definedName>
    <definedName name="Z_5C07212E_82C1_4D83_BD39_AC2BD6D97870_.wvu.PrintTitles" localSheetId="5" hidden="1">'поддержка культуры'!$12:$12</definedName>
    <definedName name="Z_5C07212E_82C1_4D83_BD39_AC2BD6D97870_.wvu.PrintTitles" localSheetId="8" hidden="1">ппми!$8:$8</definedName>
    <definedName name="Z_5C07212E_82C1_4D83_BD39_AC2BD6D97870_.wvu.PrintTitles" localSheetId="27" hidden="1">'предписание надзорных органов'!$12:$12</definedName>
    <definedName name="Z_5C07212E_82C1_4D83_BD39_AC2BD6D97870_.wvu.PrintTitles" localSheetId="50" hidden="1">'Советск-малые города'!$11:$11</definedName>
    <definedName name="Z_5C07212E_82C1_4D83_BD39_AC2BD6D97870_.wvu.PrintTitles" localSheetId="0" hidden="1">'создание доп.мест'!$11:$11</definedName>
    <definedName name="Z_5C07212E_82C1_4D83_BD39_AC2BD6D97870_.wvu.PrintTitles" localSheetId="35" hidden="1">'субсидия на выравн'!$11:$11</definedName>
    <definedName name="Z_5C07212E_82C1_4D83_BD39_AC2BD6D97870_.wvu.Rows" localSheetId="23" hidden="1">'24 дост.среда'!$1:$2</definedName>
    <definedName name="Z_5C07212E_82C1_4D83_BD39_AC2BD6D97870_.wvu.Rows" localSheetId="30" hidden="1">'ВП ремонт улиц'!$1:$2</definedName>
    <definedName name="Z_5C07212E_82C1_4D83_BD39_AC2BD6D97870_.wvu.Rows" localSheetId="32" hidden="1">'ВП ремонт школ'!$1:$2</definedName>
    <definedName name="Z_5C07212E_82C1_4D83_BD39_AC2BD6D97870_.wvu.Rows" localSheetId="53" hidden="1">доп.работы!$1:$2</definedName>
    <definedName name="Z_5C07212E_82C1_4D83_BD39_AC2BD6D97870_.wvu.Rows" localSheetId="10" hidden="1">дороги!$1:$2,дороги!$10:$10</definedName>
    <definedName name="Z_5C07212E_82C1_4D83_BD39_AC2BD6D97870_.wvu.Rows" localSheetId="31" hidden="1">'дороги-моногорода'!$1:$2</definedName>
    <definedName name="Z_5C07212E_82C1_4D83_BD39_AC2BD6D97870_.wvu.Rows" localSheetId="39" hidden="1">'Дорожная сеть'!$1:$2</definedName>
    <definedName name="Z_5C07212E_82C1_4D83_BD39_AC2BD6D97870_.wvu.Rows" localSheetId="46" hidden="1">'дотация ЗАТО особ режим'!$1:$2</definedName>
    <definedName name="Z_5C07212E_82C1_4D83_BD39_AC2BD6D97870_.wvu.Rows" localSheetId="3" hidden="1">'жилье мол.семьи'!$1:$2</definedName>
    <definedName name="Z_5C07212E_82C1_4D83_BD39_AC2BD6D97870_.wvu.Rows" localSheetId="37" hidden="1">'иные мбт высокое кач-во образ'!$1:$2</definedName>
    <definedName name="Z_5C07212E_82C1_4D83_BD39_AC2BD6D97870_.wvu.Rows" localSheetId="45" hidden="1">'иные мбт путепровод'!$1:$2</definedName>
    <definedName name="Z_5C07212E_82C1_4D83_BD39_AC2BD6D97870_.wvu.Rows" localSheetId="38" hidden="1">'иные мбт содействие развитию'!$1:$2</definedName>
    <definedName name="Z_5C07212E_82C1_4D83_BD39_AC2BD6D97870_.wvu.Rows" localSheetId="52" hidden="1">'иные памятники'!$1:$2</definedName>
    <definedName name="Z_5C07212E_82C1_4D83_BD39_AC2BD6D97870_.wvu.Rows" localSheetId="49" hidden="1">'иные трансп.инф-ра'!$1:$2</definedName>
    <definedName name="Z_5C07212E_82C1_4D83_BD39_AC2BD6D97870_.wvu.Rows" localSheetId="43" hidden="1">'Киров Безоп.ДД'!$1:$2</definedName>
    <definedName name="Z_5C07212E_82C1_4D83_BD39_AC2BD6D97870_.wvu.Rows" localSheetId="29" hidden="1">'КЧ-стр-во дорог'!$1:$2</definedName>
    <definedName name="Z_5C07212E_82C1_4D83_BD39_AC2BD6D97870_.wvu.Rows" localSheetId="48" hidden="1">Мазут!$1:$2</definedName>
    <definedName name="Z_5C07212E_82C1_4D83_BD39_AC2BD6D97870_.wvu.Rows" localSheetId="4" hidden="1">'МТБ культуры'!$1:$2</definedName>
    <definedName name="Z_5C07212E_82C1_4D83_BD39_AC2BD6D97870_.wvu.Rows" localSheetId="42" hidden="1">'Народный бюджет'!$1:$2</definedName>
    <definedName name="Z_5C07212E_82C1_4D83_BD39_AC2BD6D97870_.wvu.Rows" localSheetId="2" hidden="1">'питание в лагерях'!$1:$2</definedName>
    <definedName name="Z_5C07212E_82C1_4D83_BD39_AC2BD6D97870_.wvu.Rows" localSheetId="5" hidden="1">'поддержка культуры'!$6:$6</definedName>
    <definedName name="Z_5C07212E_82C1_4D83_BD39_AC2BD6D97870_.wvu.Rows" localSheetId="27" hidden="1">'предписание надзорных органов'!$1:$2</definedName>
    <definedName name="Z_5C07212E_82C1_4D83_BD39_AC2BD6D97870_.wvu.Rows" localSheetId="13" hidden="1">'предприн-во'!$1:$2</definedName>
    <definedName name="Z_5C07212E_82C1_4D83_BD39_AC2BD6D97870_.wvu.Rows" localSheetId="47" hidden="1">Ремонт.учр.культ.!$1:$2</definedName>
    <definedName name="Z_5C07212E_82C1_4D83_BD39_AC2BD6D97870_.wvu.Rows" localSheetId="40" hidden="1">самообложение!$1:$2</definedName>
    <definedName name="Z_5C07212E_82C1_4D83_BD39_AC2BD6D97870_.wvu.Rows" localSheetId="16" hidden="1">связь!$1:$2</definedName>
    <definedName name="Z_5C07212E_82C1_4D83_BD39_AC2BD6D97870_.wvu.Rows" localSheetId="50" hidden="1">'Советск-малые города'!$1:$2</definedName>
    <definedName name="Z_5C07212E_82C1_4D83_BD39_AC2BD6D97870_.wvu.Rows" localSheetId="0" hidden="1">'создание доп.мест'!$1:$2</definedName>
    <definedName name="Z_5C07212E_82C1_4D83_BD39_AC2BD6D97870_.wvu.Rows" localSheetId="7" hidden="1">'Спорт-техн.об-е'!$1:$2</definedName>
    <definedName name="Z_5C07212E_82C1_4D83_BD39_AC2BD6D97870_.wvu.Rows" localSheetId="41" hidden="1">'стимулирование доходы'!$1:$2</definedName>
    <definedName name="Z_5C07212E_82C1_4D83_BD39_AC2BD6D97870_.wvu.Rows" localSheetId="35" hidden="1">'субсидия на выравн'!$1:$2</definedName>
    <definedName name="Z_5C07212E_82C1_4D83_BD39_AC2BD6D97870_.wvu.Rows" localSheetId="6" hidden="1">'Физ-ра'!$1:$2</definedName>
    <definedName name="Z_5C07212E_82C1_4D83_BD39_AC2BD6D97870_.wvu.Rows" localSheetId="51" hidden="1">'Центр-я бухг.'!$1:$2</definedName>
    <definedName name="Z_6F7F94C3_6637_4894_B83A_C8AF9202C62B_.wvu.FilterData" localSheetId="23" hidden="1">'24 дост.среда'!$A$12:$F$12</definedName>
    <definedName name="Z_6F7F94C3_6637_4894_B83A_C8AF9202C62B_.wvu.FilterData" localSheetId="21" hidden="1">гор.среда!$A$11:$H$93</definedName>
    <definedName name="Z_6F7F94C3_6637_4894_B83A_C8AF9202C62B_.wvu.FilterData" localSheetId="10" hidden="1">дороги!$A$15:$S$61</definedName>
    <definedName name="Z_6F7F94C3_6637_4894_B83A_C8AF9202C62B_.wvu.FilterData" localSheetId="31" hidden="1">'дороги-моногорода'!$A$11:$WVJ$42</definedName>
    <definedName name="Z_6F7F94C3_6637_4894_B83A_C8AF9202C62B_.wvu.FilterData" localSheetId="3" hidden="1">'жилье мол.семьи'!$A$10:$E$31</definedName>
    <definedName name="Z_6F7F94C3_6637_4894_B83A_C8AF9202C62B_.wvu.FilterData" localSheetId="2" hidden="1">'питание в лагерях'!$A$11:$E$53</definedName>
    <definedName name="Z_6F7F94C3_6637_4894_B83A_C8AF9202C62B_.wvu.FilterData" localSheetId="33" hidden="1">'подготовка к зим'!$A$8:$F$27</definedName>
    <definedName name="Z_6F7F94C3_6637_4894_B83A_C8AF9202C62B_.wvu.FilterData" localSheetId="8" hidden="1">ппми!$A$8:$E$256</definedName>
    <definedName name="Z_6F7F94C3_6637_4894_B83A_C8AF9202C62B_.wvu.FilterData" localSheetId="27" hidden="1">'предписание надзорных органов'!$A$12:$E$31</definedName>
    <definedName name="Z_6F7F94C3_6637_4894_B83A_C8AF9202C62B_.wvu.FilterData" localSheetId="1" hidden="1">'сел мест усл для физ-ры'!$A$10:$F$10</definedName>
    <definedName name="Z_6F7F94C3_6637_4894_B83A_C8AF9202C62B_.wvu.FilterData" localSheetId="12" hidden="1">ТКО!$A$10:$F$10</definedName>
    <definedName name="Z_6F7F94C3_6637_4894_B83A_C8AF9202C62B_.wvu.FilterData" localSheetId="36" hidden="1">ясли!$A$10:$E$25</definedName>
    <definedName name="Z_6F7F94C3_6637_4894_B83A_C8AF9202C62B_.wvu.PrintArea" localSheetId="5" hidden="1">'поддержка культуры'!$A$7:$E$74</definedName>
    <definedName name="Z_6F7F94C3_6637_4894_B83A_C8AF9202C62B_.wvu.PrintTitles" localSheetId="21" hidden="1">гор.среда!$10:$11</definedName>
    <definedName name="Z_6F7F94C3_6637_4894_B83A_C8AF9202C62B_.wvu.PrintTitles" localSheetId="10" hidden="1">дороги!$13:$14</definedName>
    <definedName name="Z_6F7F94C3_6637_4894_B83A_C8AF9202C62B_.wvu.PrintTitles" localSheetId="37" hidden="1">'иные мбт высокое кач-во образ'!$11:$11</definedName>
    <definedName name="Z_6F7F94C3_6637_4894_B83A_C8AF9202C62B_.wvu.PrintTitles" localSheetId="38" hidden="1">'иные мбт содействие развитию'!$11:$11</definedName>
    <definedName name="Z_6F7F94C3_6637_4894_B83A_C8AF9202C62B_.wvu.PrintTitles" localSheetId="4" hidden="1">'МТБ культуры'!$11:$12</definedName>
    <definedName name="Z_6F7F94C3_6637_4894_B83A_C8AF9202C62B_.wvu.PrintTitles" localSheetId="28" hidden="1">переселение!$11:$11</definedName>
    <definedName name="Z_6F7F94C3_6637_4894_B83A_C8AF9202C62B_.wvu.PrintTitles" localSheetId="2" hidden="1">'питание в лагерях'!$11:$11</definedName>
    <definedName name="Z_6F7F94C3_6637_4894_B83A_C8AF9202C62B_.wvu.PrintTitles" localSheetId="33" hidden="1">'подготовка к зим'!$7:$8</definedName>
    <definedName name="Z_6F7F94C3_6637_4894_B83A_C8AF9202C62B_.wvu.PrintTitles" localSheetId="5" hidden="1">'поддержка культуры'!$12:$12</definedName>
    <definedName name="Z_6F7F94C3_6637_4894_B83A_C8AF9202C62B_.wvu.PrintTitles" localSheetId="8" hidden="1">ппми!$8:$8</definedName>
    <definedName name="Z_6F7F94C3_6637_4894_B83A_C8AF9202C62B_.wvu.PrintTitles" localSheetId="27" hidden="1">'предписание надзорных органов'!$12:$12</definedName>
    <definedName name="Z_6F7F94C3_6637_4894_B83A_C8AF9202C62B_.wvu.PrintTitles" localSheetId="50" hidden="1">'Советск-малые города'!$11:$11</definedName>
    <definedName name="Z_6F7F94C3_6637_4894_B83A_C8AF9202C62B_.wvu.PrintTitles" localSheetId="0" hidden="1">'создание доп.мест'!$11:$11</definedName>
    <definedName name="Z_6F7F94C3_6637_4894_B83A_C8AF9202C62B_.wvu.PrintTitles" localSheetId="35" hidden="1">'субсидия на выравн'!$11:$11</definedName>
    <definedName name="Z_6F7F94C3_6637_4894_B83A_C8AF9202C62B_.wvu.Rows" localSheetId="23" hidden="1">'24 дост.среда'!$1:$2</definedName>
    <definedName name="Z_6F7F94C3_6637_4894_B83A_C8AF9202C62B_.wvu.Rows" localSheetId="30" hidden="1">'ВП ремонт улиц'!$1:$2</definedName>
    <definedName name="Z_6F7F94C3_6637_4894_B83A_C8AF9202C62B_.wvu.Rows" localSheetId="32" hidden="1">'ВП ремонт школ'!$1:$2</definedName>
    <definedName name="Z_6F7F94C3_6637_4894_B83A_C8AF9202C62B_.wvu.Rows" localSheetId="53" hidden="1">доп.работы!$1:$2</definedName>
    <definedName name="Z_6F7F94C3_6637_4894_B83A_C8AF9202C62B_.wvu.Rows" localSheetId="10" hidden="1">дороги!$1:$2,дороги!$10:$10</definedName>
    <definedName name="Z_6F7F94C3_6637_4894_B83A_C8AF9202C62B_.wvu.Rows" localSheetId="31" hidden="1">'дороги-моногорода'!$1:$2</definedName>
    <definedName name="Z_6F7F94C3_6637_4894_B83A_C8AF9202C62B_.wvu.Rows" localSheetId="39" hidden="1">'Дорожная сеть'!$1:$2</definedName>
    <definedName name="Z_6F7F94C3_6637_4894_B83A_C8AF9202C62B_.wvu.Rows" localSheetId="46" hidden="1">'дотация ЗАТО особ режим'!$1:$2</definedName>
    <definedName name="Z_6F7F94C3_6637_4894_B83A_C8AF9202C62B_.wvu.Rows" localSheetId="3" hidden="1">'жилье мол.семьи'!$1:$2</definedName>
    <definedName name="Z_6F7F94C3_6637_4894_B83A_C8AF9202C62B_.wvu.Rows" localSheetId="37" hidden="1">'иные мбт высокое кач-во образ'!$1:$2</definedName>
    <definedName name="Z_6F7F94C3_6637_4894_B83A_C8AF9202C62B_.wvu.Rows" localSheetId="45" hidden="1">'иные мбт путепровод'!$1:$2</definedName>
    <definedName name="Z_6F7F94C3_6637_4894_B83A_C8AF9202C62B_.wvu.Rows" localSheetId="38" hidden="1">'иные мбт содействие развитию'!$1:$2</definedName>
    <definedName name="Z_6F7F94C3_6637_4894_B83A_C8AF9202C62B_.wvu.Rows" localSheetId="52" hidden="1">'иные памятники'!$1:$2</definedName>
    <definedName name="Z_6F7F94C3_6637_4894_B83A_C8AF9202C62B_.wvu.Rows" localSheetId="49" hidden="1">'иные трансп.инф-ра'!$1:$2</definedName>
    <definedName name="Z_6F7F94C3_6637_4894_B83A_C8AF9202C62B_.wvu.Rows" localSheetId="43" hidden="1">'Киров Безоп.ДД'!$1:$2</definedName>
    <definedName name="Z_6F7F94C3_6637_4894_B83A_C8AF9202C62B_.wvu.Rows" localSheetId="29" hidden="1">'КЧ-стр-во дорог'!$1:$2</definedName>
    <definedName name="Z_6F7F94C3_6637_4894_B83A_C8AF9202C62B_.wvu.Rows" localSheetId="48" hidden="1">Мазут!$1:$2</definedName>
    <definedName name="Z_6F7F94C3_6637_4894_B83A_C8AF9202C62B_.wvu.Rows" localSheetId="4" hidden="1">'МТБ культуры'!$1:$2</definedName>
    <definedName name="Z_6F7F94C3_6637_4894_B83A_C8AF9202C62B_.wvu.Rows" localSheetId="42" hidden="1">'Народный бюджет'!$1:$2</definedName>
    <definedName name="Z_6F7F94C3_6637_4894_B83A_C8AF9202C62B_.wvu.Rows" localSheetId="2" hidden="1">'питание в лагерях'!$1:$2</definedName>
    <definedName name="Z_6F7F94C3_6637_4894_B83A_C8AF9202C62B_.wvu.Rows" localSheetId="5" hidden="1">'поддержка культуры'!$6:$6</definedName>
    <definedName name="Z_6F7F94C3_6637_4894_B83A_C8AF9202C62B_.wvu.Rows" localSheetId="27" hidden="1">'предписание надзорных органов'!$1:$2</definedName>
    <definedName name="Z_6F7F94C3_6637_4894_B83A_C8AF9202C62B_.wvu.Rows" localSheetId="13" hidden="1">'предприн-во'!$1:$2</definedName>
    <definedName name="Z_6F7F94C3_6637_4894_B83A_C8AF9202C62B_.wvu.Rows" localSheetId="47" hidden="1">Ремонт.учр.культ.!$1:$2</definedName>
    <definedName name="Z_6F7F94C3_6637_4894_B83A_C8AF9202C62B_.wvu.Rows" localSheetId="40" hidden="1">самообложение!$1:$2</definedName>
    <definedName name="Z_6F7F94C3_6637_4894_B83A_C8AF9202C62B_.wvu.Rows" localSheetId="16" hidden="1">связь!$1:$2</definedName>
    <definedName name="Z_6F7F94C3_6637_4894_B83A_C8AF9202C62B_.wvu.Rows" localSheetId="50" hidden="1">'Советск-малые города'!$1:$2</definedName>
    <definedName name="Z_6F7F94C3_6637_4894_B83A_C8AF9202C62B_.wvu.Rows" localSheetId="0" hidden="1">'создание доп.мест'!$1:$2</definedName>
    <definedName name="Z_6F7F94C3_6637_4894_B83A_C8AF9202C62B_.wvu.Rows" localSheetId="7" hidden="1">'Спорт-техн.об-е'!$1:$2</definedName>
    <definedName name="Z_6F7F94C3_6637_4894_B83A_C8AF9202C62B_.wvu.Rows" localSheetId="41" hidden="1">'стимулирование доходы'!$1:$2</definedName>
    <definedName name="Z_6F7F94C3_6637_4894_B83A_C8AF9202C62B_.wvu.Rows" localSheetId="35" hidden="1">'субсидия на выравн'!$1:$2</definedName>
    <definedName name="Z_6F7F94C3_6637_4894_B83A_C8AF9202C62B_.wvu.Rows" localSheetId="6" hidden="1">'Физ-ра'!$1:$2</definedName>
    <definedName name="Z_6F7F94C3_6637_4894_B83A_C8AF9202C62B_.wvu.Rows" localSheetId="51" hidden="1">'Центр-я бухг.'!$1:$2</definedName>
    <definedName name="Z_9EE40831_3585_4FFA_AB8E_64E48C2AA0B2_.wvu.FilterData" localSheetId="10" hidden="1">дороги!$A$15:$S$61</definedName>
    <definedName name="Z_9FFDC49B_567C_47F9_93E0_A54EE725B9D9_.wvu.FilterData" localSheetId="23" hidden="1">'24 дост.среда'!$A$12:$F$12</definedName>
    <definedName name="Z_9FFDC49B_567C_47F9_93E0_A54EE725B9D9_.wvu.FilterData" localSheetId="21" hidden="1">гор.среда!$A$11:$H$93</definedName>
    <definedName name="Z_9FFDC49B_567C_47F9_93E0_A54EE725B9D9_.wvu.FilterData" localSheetId="10" hidden="1">дороги!$A$15:$S$61</definedName>
    <definedName name="Z_9FFDC49B_567C_47F9_93E0_A54EE725B9D9_.wvu.FilterData" localSheetId="31" hidden="1">'дороги-моногорода'!$A$11:$WVJ$42</definedName>
    <definedName name="Z_9FFDC49B_567C_47F9_93E0_A54EE725B9D9_.wvu.FilterData" localSheetId="3" hidden="1">'жилье мол.семьи'!$A$10:$E$31</definedName>
    <definedName name="Z_9FFDC49B_567C_47F9_93E0_A54EE725B9D9_.wvu.FilterData" localSheetId="2" hidden="1">'питание в лагерях'!$A$11:$E$11</definedName>
    <definedName name="Z_9FFDC49B_567C_47F9_93E0_A54EE725B9D9_.wvu.FilterData" localSheetId="33" hidden="1">'подготовка к зим'!$A$8:$F$27</definedName>
    <definedName name="Z_9FFDC49B_567C_47F9_93E0_A54EE725B9D9_.wvu.FilterData" localSheetId="8" hidden="1">ппми!$A$8:$E$256</definedName>
    <definedName name="Z_9FFDC49B_567C_47F9_93E0_A54EE725B9D9_.wvu.FilterData" localSheetId="27" hidden="1">'предписание надзорных органов'!$A$12:$E$31</definedName>
    <definedName name="Z_9FFDC49B_567C_47F9_93E0_A54EE725B9D9_.wvu.FilterData" localSheetId="1" hidden="1">'сел мест усл для физ-ры'!$A$10:$F$10</definedName>
    <definedName name="Z_9FFDC49B_567C_47F9_93E0_A54EE725B9D9_.wvu.FilterData" localSheetId="12" hidden="1">ТКО!$A$10:$F$10</definedName>
    <definedName name="Z_9FFDC49B_567C_47F9_93E0_A54EE725B9D9_.wvu.FilterData" localSheetId="36" hidden="1">ясли!$A$10:$E$25</definedName>
    <definedName name="Z_9FFDC49B_567C_47F9_93E0_A54EE725B9D9_.wvu.PrintArea" localSheetId="5" hidden="1">'поддержка культуры'!$A$7:$E$74</definedName>
    <definedName name="Z_9FFDC49B_567C_47F9_93E0_A54EE725B9D9_.wvu.PrintTitles" localSheetId="21" hidden="1">гор.среда!$10:$11</definedName>
    <definedName name="Z_9FFDC49B_567C_47F9_93E0_A54EE725B9D9_.wvu.PrintTitles" localSheetId="10" hidden="1">дороги!$13:$14</definedName>
    <definedName name="Z_9FFDC49B_567C_47F9_93E0_A54EE725B9D9_.wvu.PrintTitles" localSheetId="37" hidden="1">'иные мбт высокое кач-во образ'!$11:$11</definedName>
    <definedName name="Z_9FFDC49B_567C_47F9_93E0_A54EE725B9D9_.wvu.PrintTitles" localSheetId="38" hidden="1">'иные мбт содействие развитию'!$11:$11</definedName>
    <definedName name="Z_9FFDC49B_567C_47F9_93E0_A54EE725B9D9_.wvu.PrintTitles" localSheetId="4" hidden="1">'МТБ культуры'!$11:$12</definedName>
    <definedName name="Z_9FFDC49B_567C_47F9_93E0_A54EE725B9D9_.wvu.PrintTitles" localSheetId="28" hidden="1">переселение!$11:$11</definedName>
    <definedName name="Z_9FFDC49B_567C_47F9_93E0_A54EE725B9D9_.wvu.PrintTitles" localSheetId="2" hidden="1">'питание в лагерях'!$11:$11</definedName>
    <definedName name="Z_9FFDC49B_567C_47F9_93E0_A54EE725B9D9_.wvu.PrintTitles" localSheetId="33" hidden="1">'подготовка к зим'!$7:$8</definedName>
    <definedName name="Z_9FFDC49B_567C_47F9_93E0_A54EE725B9D9_.wvu.PrintTitles" localSheetId="5" hidden="1">'поддержка культуры'!$12:$12</definedName>
    <definedName name="Z_9FFDC49B_567C_47F9_93E0_A54EE725B9D9_.wvu.PrintTitles" localSheetId="8" hidden="1">ппми!$8:$8</definedName>
    <definedName name="Z_9FFDC49B_567C_47F9_93E0_A54EE725B9D9_.wvu.PrintTitles" localSheetId="27" hidden="1">'предписание надзорных органов'!$12:$12</definedName>
    <definedName name="Z_9FFDC49B_567C_47F9_93E0_A54EE725B9D9_.wvu.PrintTitles" localSheetId="50" hidden="1">'Советск-малые города'!$11:$11</definedName>
    <definedName name="Z_9FFDC49B_567C_47F9_93E0_A54EE725B9D9_.wvu.PrintTitles" localSheetId="0" hidden="1">'создание доп.мест'!$11:$11</definedName>
    <definedName name="Z_9FFDC49B_567C_47F9_93E0_A54EE725B9D9_.wvu.PrintTitles" localSheetId="35" hidden="1">'субсидия на выравн'!$11:$11</definedName>
    <definedName name="Z_9FFDC49B_567C_47F9_93E0_A54EE725B9D9_.wvu.Rows" localSheetId="23" hidden="1">'24 дост.среда'!$1:$2</definedName>
    <definedName name="Z_9FFDC49B_567C_47F9_93E0_A54EE725B9D9_.wvu.Rows" localSheetId="30" hidden="1">'ВП ремонт улиц'!$1:$2</definedName>
    <definedName name="Z_9FFDC49B_567C_47F9_93E0_A54EE725B9D9_.wvu.Rows" localSheetId="32" hidden="1">'ВП ремонт школ'!$1:$2</definedName>
    <definedName name="Z_9FFDC49B_567C_47F9_93E0_A54EE725B9D9_.wvu.Rows" localSheetId="53" hidden="1">доп.работы!$1:$2</definedName>
    <definedName name="Z_9FFDC49B_567C_47F9_93E0_A54EE725B9D9_.wvu.Rows" localSheetId="10" hidden="1">дороги!$1:$2,дороги!$10:$10</definedName>
    <definedName name="Z_9FFDC49B_567C_47F9_93E0_A54EE725B9D9_.wvu.Rows" localSheetId="31" hidden="1">'дороги-моногорода'!$1:$2</definedName>
    <definedName name="Z_9FFDC49B_567C_47F9_93E0_A54EE725B9D9_.wvu.Rows" localSheetId="39" hidden="1">'Дорожная сеть'!$1:$2</definedName>
    <definedName name="Z_9FFDC49B_567C_47F9_93E0_A54EE725B9D9_.wvu.Rows" localSheetId="46" hidden="1">'дотация ЗАТО особ режим'!$1:$2</definedName>
    <definedName name="Z_9FFDC49B_567C_47F9_93E0_A54EE725B9D9_.wvu.Rows" localSheetId="3" hidden="1">'жилье мол.семьи'!$1:$2</definedName>
    <definedName name="Z_9FFDC49B_567C_47F9_93E0_A54EE725B9D9_.wvu.Rows" localSheetId="37" hidden="1">'иные мбт высокое кач-во образ'!$1:$2</definedName>
    <definedName name="Z_9FFDC49B_567C_47F9_93E0_A54EE725B9D9_.wvu.Rows" localSheetId="45" hidden="1">'иные мбт путепровод'!$1:$2</definedName>
    <definedName name="Z_9FFDC49B_567C_47F9_93E0_A54EE725B9D9_.wvu.Rows" localSheetId="38" hidden="1">'иные мбт содействие развитию'!$1:$2</definedName>
    <definedName name="Z_9FFDC49B_567C_47F9_93E0_A54EE725B9D9_.wvu.Rows" localSheetId="52" hidden="1">'иные памятники'!$1:$2</definedName>
    <definedName name="Z_9FFDC49B_567C_47F9_93E0_A54EE725B9D9_.wvu.Rows" localSheetId="49" hidden="1">'иные трансп.инф-ра'!$1:$2</definedName>
    <definedName name="Z_9FFDC49B_567C_47F9_93E0_A54EE725B9D9_.wvu.Rows" localSheetId="43" hidden="1">'Киров Безоп.ДД'!$1:$2</definedName>
    <definedName name="Z_9FFDC49B_567C_47F9_93E0_A54EE725B9D9_.wvu.Rows" localSheetId="29" hidden="1">'КЧ-стр-во дорог'!$1:$2</definedName>
    <definedName name="Z_9FFDC49B_567C_47F9_93E0_A54EE725B9D9_.wvu.Rows" localSheetId="48" hidden="1">Мазут!$1:$2</definedName>
    <definedName name="Z_9FFDC49B_567C_47F9_93E0_A54EE725B9D9_.wvu.Rows" localSheetId="4" hidden="1">'МТБ культуры'!$1:$2</definedName>
    <definedName name="Z_9FFDC49B_567C_47F9_93E0_A54EE725B9D9_.wvu.Rows" localSheetId="42" hidden="1">'Народный бюджет'!$1:$2</definedName>
    <definedName name="Z_9FFDC49B_567C_47F9_93E0_A54EE725B9D9_.wvu.Rows" localSheetId="2" hidden="1">'питание в лагерях'!$1:$2</definedName>
    <definedName name="Z_9FFDC49B_567C_47F9_93E0_A54EE725B9D9_.wvu.Rows" localSheetId="5" hidden="1">'поддержка культуры'!$6:$6</definedName>
    <definedName name="Z_9FFDC49B_567C_47F9_93E0_A54EE725B9D9_.wvu.Rows" localSheetId="27" hidden="1">'предписание надзорных органов'!$1:$2</definedName>
    <definedName name="Z_9FFDC49B_567C_47F9_93E0_A54EE725B9D9_.wvu.Rows" localSheetId="13" hidden="1">'предприн-во'!$1:$2</definedName>
    <definedName name="Z_9FFDC49B_567C_47F9_93E0_A54EE725B9D9_.wvu.Rows" localSheetId="47" hidden="1">Ремонт.учр.культ.!$1:$2</definedName>
    <definedName name="Z_9FFDC49B_567C_47F9_93E0_A54EE725B9D9_.wvu.Rows" localSheetId="40" hidden="1">самообложение!$1:$2</definedName>
    <definedName name="Z_9FFDC49B_567C_47F9_93E0_A54EE725B9D9_.wvu.Rows" localSheetId="16" hidden="1">связь!$1:$2</definedName>
    <definedName name="Z_9FFDC49B_567C_47F9_93E0_A54EE725B9D9_.wvu.Rows" localSheetId="50" hidden="1">'Советск-малые города'!$1:$2</definedName>
    <definedName name="Z_9FFDC49B_567C_47F9_93E0_A54EE725B9D9_.wvu.Rows" localSheetId="0" hidden="1">'создание доп.мест'!$1:$2</definedName>
    <definedName name="Z_9FFDC49B_567C_47F9_93E0_A54EE725B9D9_.wvu.Rows" localSheetId="7" hidden="1">'Спорт-техн.об-е'!$1:$2</definedName>
    <definedName name="Z_9FFDC49B_567C_47F9_93E0_A54EE725B9D9_.wvu.Rows" localSheetId="41" hidden="1">'стимулирование доходы'!$1:$2</definedName>
    <definedName name="Z_9FFDC49B_567C_47F9_93E0_A54EE725B9D9_.wvu.Rows" localSheetId="35" hidden="1">'субсидия на выравн'!$1:$2</definedName>
    <definedName name="Z_9FFDC49B_567C_47F9_93E0_A54EE725B9D9_.wvu.Rows" localSheetId="6" hidden="1">'Физ-ра'!$1:$2</definedName>
    <definedName name="Z_9FFDC49B_567C_47F9_93E0_A54EE725B9D9_.wvu.Rows" localSheetId="51" hidden="1">'Центр-я бухг.'!$1:$2</definedName>
    <definedName name="Z_ACD9C512_63C9_4003_B6FE_104619FB99E9_.wvu.FilterData" localSheetId="23" hidden="1">'24 дост.среда'!$A$12:$F$12</definedName>
    <definedName name="Z_ACD9C512_63C9_4003_B6FE_104619FB99E9_.wvu.FilterData" localSheetId="21" hidden="1">гор.среда!$A$11:$H$93</definedName>
    <definedName name="Z_ACD9C512_63C9_4003_B6FE_104619FB99E9_.wvu.FilterData" localSheetId="10" hidden="1">дороги!$A$15:$S$61</definedName>
    <definedName name="Z_ACD9C512_63C9_4003_B6FE_104619FB99E9_.wvu.FilterData" localSheetId="31" hidden="1">'дороги-моногорода'!$A$11:$E$42</definedName>
    <definedName name="Z_ACD9C512_63C9_4003_B6FE_104619FB99E9_.wvu.FilterData" localSheetId="3" hidden="1">'жилье мол.семьи'!$A$10:$E$31</definedName>
    <definedName name="Z_ACD9C512_63C9_4003_B6FE_104619FB99E9_.wvu.FilterData" localSheetId="38" hidden="1">'иные мбт содействие развитию'!$A$11:$I$24</definedName>
    <definedName name="Z_ACD9C512_63C9_4003_B6FE_104619FB99E9_.wvu.FilterData" localSheetId="28" hidden="1">переселение!$A$11:$I$28</definedName>
    <definedName name="Z_ACD9C512_63C9_4003_B6FE_104619FB99E9_.wvu.FilterData" localSheetId="2" hidden="1">'питание в лагерях'!$A$11:$E$53</definedName>
    <definedName name="Z_ACD9C512_63C9_4003_B6FE_104619FB99E9_.wvu.FilterData" localSheetId="33" hidden="1">'подготовка к зим'!$A$8:$F$27</definedName>
    <definedName name="Z_ACD9C512_63C9_4003_B6FE_104619FB99E9_.wvu.FilterData" localSheetId="8" hidden="1">ппми!$A$8:$E$256</definedName>
    <definedName name="Z_ACD9C512_63C9_4003_B6FE_104619FB99E9_.wvu.FilterData" localSheetId="27" hidden="1">'предписание надзорных органов'!$A$12:$E$31</definedName>
    <definedName name="Z_ACD9C512_63C9_4003_B6FE_104619FB99E9_.wvu.FilterData" localSheetId="1" hidden="1">'сел мест усл для физ-ры'!$A$10:$F$10</definedName>
    <definedName name="Z_ACD9C512_63C9_4003_B6FE_104619FB99E9_.wvu.FilterData" localSheetId="35" hidden="1">'субсидия на выравн'!$A$11:$G$11</definedName>
    <definedName name="Z_ACD9C512_63C9_4003_B6FE_104619FB99E9_.wvu.FilterData" localSheetId="12" hidden="1">ТКО!$A$10:$F$10</definedName>
    <definedName name="Z_ACD9C512_63C9_4003_B6FE_104619FB99E9_.wvu.FilterData" localSheetId="36" hidden="1">ясли!$A$10:$E$25</definedName>
    <definedName name="Z_ACD9C512_63C9_4003_B6FE_104619FB99E9_.wvu.PrintArea" localSheetId="5" hidden="1">'поддержка культуры'!$A$7:$E$74</definedName>
    <definedName name="Z_ACD9C512_63C9_4003_B6FE_104619FB99E9_.wvu.PrintTitles" localSheetId="21" hidden="1">гор.среда!$10:$11</definedName>
    <definedName name="Z_ACD9C512_63C9_4003_B6FE_104619FB99E9_.wvu.PrintTitles" localSheetId="10" hidden="1">дороги!$13:$14</definedName>
    <definedName name="Z_ACD9C512_63C9_4003_B6FE_104619FB99E9_.wvu.PrintTitles" localSheetId="37" hidden="1">'иные мбт высокое кач-во образ'!$11:$11</definedName>
    <definedName name="Z_ACD9C512_63C9_4003_B6FE_104619FB99E9_.wvu.PrintTitles" localSheetId="38" hidden="1">'иные мбт содействие развитию'!$11:$11</definedName>
    <definedName name="Z_ACD9C512_63C9_4003_B6FE_104619FB99E9_.wvu.PrintTitles" localSheetId="4" hidden="1">'МТБ культуры'!$11:$12</definedName>
    <definedName name="Z_ACD9C512_63C9_4003_B6FE_104619FB99E9_.wvu.PrintTitles" localSheetId="28" hidden="1">переселение!$11:$11</definedName>
    <definedName name="Z_ACD9C512_63C9_4003_B6FE_104619FB99E9_.wvu.PrintTitles" localSheetId="2" hidden="1">'питание в лагерях'!$11:$11</definedName>
    <definedName name="Z_ACD9C512_63C9_4003_B6FE_104619FB99E9_.wvu.PrintTitles" localSheetId="33" hidden="1">'подготовка к зим'!$7:$8</definedName>
    <definedName name="Z_ACD9C512_63C9_4003_B6FE_104619FB99E9_.wvu.PrintTitles" localSheetId="5" hidden="1">'поддержка культуры'!$12:$12</definedName>
    <definedName name="Z_ACD9C512_63C9_4003_B6FE_104619FB99E9_.wvu.PrintTitles" localSheetId="8" hidden="1">ппми!$8:$8</definedName>
    <definedName name="Z_ACD9C512_63C9_4003_B6FE_104619FB99E9_.wvu.PrintTitles" localSheetId="27" hidden="1">'предписание надзорных органов'!$12:$12</definedName>
    <definedName name="Z_ACD9C512_63C9_4003_B6FE_104619FB99E9_.wvu.PrintTitles" localSheetId="50" hidden="1">'Советск-малые города'!$11:$11</definedName>
    <definedName name="Z_ACD9C512_63C9_4003_B6FE_104619FB99E9_.wvu.PrintTitles" localSheetId="0" hidden="1">'создание доп.мест'!$11:$11</definedName>
    <definedName name="Z_ACD9C512_63C9_4003_B6FE_104619FB99E9_.wvu.PrintTitles" localSheetId="35" hidden="1">'субсидия на выравн'!$11:$11</definedName>
    <definedName name="Z_ACD9C512_63C9_4003_B6FE_104619FB99E9_.wvu.Rows" localSheetId="23" hidden="1">'24 дост.среда'!$1:$2</definedName>
    <definedName name="Z_ACD9C512_63C9_4003_B6FE_104619FB99E9_.wvu.Rows" localSheetId="30" hidden="1">'ВП ремонт улиц'!$1:$2</definedName>
    <definedName name="Z_ACD9C512_63C9_4003_B6FE_104619FB99E9_.wvu.Rows" localSheetId="32" hidden="1">'ВП ремонт школ'!$1:$2</definedName>
    <definedName name="Z_ACD9C512_63C9_4003_B6FE_104619FB99E9_.wvu.Rows" localSheetId="53" hidden="1">доп.работы!$1:$2</definedName>
    <definedName name="Z_ACD9C512_63C9_4003_B6FE_104619FB99E9_.wvu.Rows" localSheetId="10" hidden="1">дороги!$1:$2,дороги!$10:$10</definedName>
    <definedName name="Z_ACD9C512_63C9_4003_B6FE_104619FB99E9_.wvu.Rows" localSheetId="31" hidden="1">'дороги-моногорода'!$1:$2</definedName>
    <definedName name="Z_ACD9C512_63C9_4003_B6FE_104619FB99E9_.wvu.Rows" localSheetId="39" hidden="1">'Дорожная сеть'!$1:$2</definedName>
    <definedName name="Z_ACD9C512_63C9_4003_B6FE_104619FB99E9_.wvu.Rows" localSheetId="46" hidden="1">'дотация ЗАТО особ режим'!$1:$2</definedName>
    <definedName name="Z_ACD9C512_63C9_4003_B6FE_104619FB99E9_.wvu.Rows" localSheetId="3" hidden="1">'жилье мол.семьи'!$1:$2</definedName>
    <definedName name="Z_ACD9C512_63C9_4003_B6FE_104619FB99E9_.wvu.Rows" localSheetId="37" hidden="1">'иные мбт высокое кач-во образ'!$1:$2</definedName>
    <definedName name="Z_ACD9C512_63C9_4003_B6FE_104619FB99E9_.wvu.Rows" localSheetId="45" hidden="1">'иные мбт путепровод'!$1:$2</definedName>
    <definedName name="Z_ACD9C512_63C9_4003_B6FE_104619FB99E9_.wvu.Rows" localSheetId="38" hidden="1">'иные мбт содействие развитию'!$1:$2</definedName>
    <definedName name="Z_ACD9C512_63C9_4003_B6FE_104619FB99E9_.wvu.Rows" localSheetId="52" hidden="1">'иные памятники'!$1:$2</definedName>
    <definedName name="Z_ACD9C512_63C9_4003_B6FE_104619FB99E9_.wvu.Rows" localSheetId="49" hidden="1">'иные трансп.инф-ра'!$1:$2</definedName>
    <definedName name="Z_ACD9C512_63C9_4003_B6FE_104619FB99E9_.wvu.Rows" localSheetId="43" hidden="1">'Киров Безоп.ДД'!$1:$2</definedName>
    <definedName name="Z_ACD9C512_63C9_4003_B6FE_104619FB99E9_.wvu.Rows" localSheetId="29" hidden="1">'КЧ-стр-во дорог'!$1:$2</definedName>
    <definedName name="Z_ACD9C512_63C9_4003_B6FE_104619FB99E9_.wvu.Rows" localSheetId="48" hidden="1">Мазут!$1:$2</definedName>
    <definedName name="Z_ACD9C512_63C9_4003_B6FE_104619FB99E9_.wvu.Rows" localSheetId="4" hidden="1">'МТБ культуры'!$1:$2</definedName>
    <definedName name="Z_ACD9C512_63C9_4003_B6FE_104619FB99E9_.wvu.Rows" localSheetId="42" hidden="1">'Народный бюджет'!$1:$2</definedName>
    <definedName name="Z_ACD9C512_63C9_4003_B6FE_104619FB99E9_.wvu.Rows" localSheetId="2" hidden="1">'питание в лагерях'!$1:$2</definedName>
    <definedName name="Z_ACD9C512_63C9_4003_B6FE_104619FB99E9_.wvu.Rows" localSheetId="5" hidden="1">'поддержка культуры'!$6:$6</definedName>
    <definedName name="Z_ACD9C512_63C9_4003_B6FE_104619FB99E9_.wvu.Rows" localSheetId="27" hidden="1">'предписание надзорных органов'!$1:$2</definedName>
    <definedName name="Z_ACD9C512_63C9_4003_B6FE_104619FB99E9_.wvu.Rows" localSheetId="13" hidden="1">'предприн-во'!$1:$2</definedName>
    <definedName name="Z_ACD9C512_63C9_4003_B6FE_104619FB99E9_.wvu.Rows" localSheetId="47" hidden="1">Ремонт.учр.культ.!$1:$2</definedName>
    <definedName name="Z_ACD9C512_63C9_4003_B6FE_104619FB99E9_.wvu.Rows" localSheetId="40" hidden="1">самообложение!$1:$2</definedName>
    <definedName name="Z_ACD9C512_63C9_4003_B6FE_104619FB99E9_.wvu.Rows" localSheetId="16" hidden="1">связь!$1:$2</definedName>
    <definedName name="Z_ACD9C512_63C9_4003_B6FE_104619FB99E9_.wvu.Rows" localSheetId="50" hidden="1">'Советск-малые города'!$1:$2</definedName>
    <definedName name="Z_ACD9C512_63C9_4003_B6FE_104619FB99E9_.wvu.Rows" localSheetId="0" hidden="1">'создание доп.мест'!$1:$2</definedName>
    <definedName name="Z_ACD9C512_63C9_4003_B6FE_104619FB99E9_.wvu.Rows" localSheetId="7" hidden="1">'Спорт-техн.об-е'!$1:$2</definedName>
    <definedName name="Z_ACD9C512_63C9_4003_B6FE_104619FB99E9_.wvu.Rows" localSheetId="41" hidden="1">'стимулирование доходы'!$1:$2</definedName>
    <definedName name="Z_ACD9C512_63C9_4003_B6FE_104619FB99E9_.wvu.Rows" localSheetId="35" hidden="1">'субсидия на выравн'!$1:$2</definedName>
    <definedName name="Z_ACD9C512_63C9_4003_B6FE_104619FB99E9_.wvu.Rows" localSheetId="6" hidden="1">'Физ-ра'!$1:$2</definedName>
    <definedName name="Z_ACD9C512_63C9_4003_B6FE_104619FB99E9_.wvu.Rows" localSheetId="51" hidden="1">'Центр-я бухг.'!$1:$2</definedName>
    <definedName name="Z_B576D719_61CB_4288_93D5_A83B12AD9238_.wvu.FilterData" localSheetId="23" hidden="1">'24 дост.среда'!$A$12:$F$12</definedName>
    <definedName name="Z_B576D719_61CB_4288_93D5_A83B12AD9238_.wvu.FilterData" localSheetId="21" hidden="1">гор.среда!$A$11:$H$93</definedName>
    <definedName name="Z_B576D719_61CB_4288_93D5_A83B12AD9238_.wvu.FilterData" localSheetId="10" hidden="1">дороги!$A$15:$S$61</definedName>
    <definedName name="Z_B576D719_61CB_4288_93D5_A83B12AD9238_.wvu.FilterData" localSheetId="31" hidden="1">'дороги-моногорода'!$A$11:$WVJ$42</definedName>
    <definedName name="Z_B576D719_61CB_4288_93D5_A83B12AD9238_.wvu.FilterData" localSheetId="3" hidden="1">'жилье мол.семьи'!$A$10:$E$31</definedName>
    <definedName name="Z_B576D719_61CB_4288_93D5_A83B12AD9238_.wvu.FilterData" localSheetId="2" hidden="1">'питание в лагерях'!$A$11:$E$53</definedName>
    <definedName name="Z_B576D719_61CB_4288_93D5_A83B12AD9238_.wvu.FilterData" localSheetId="33" hidden="1">'подготовка к зим'!$A$8:$F$27</definedName>
    <definedName name="Z_B576D719_61CB_4288_93D5_A83B12AD9238_.wvu.FilterData" localSheetId="8" hidden="1">ппми!$A$8:$E$256</definedName>
    <definedName name="Z_B576D719_61CB_4288_93D5_A83B12AD9238_.wvu.FilterData" localSheetId="27" hidden="1">'предписание надзорных органов'!$A$12:$E$31</definedName>
    <definedName name="Z_B576D719_61CB_4288_93D5_A83B12AD9238_.wvu.FilterData" localSheetId="1" hidden="1">'сел мест усл для физ-ры'!$A$10:$F$10</definedName>
    <definedName name="Z_B576D719_61CB_4288_93D5_A83B12AD9238_.wvu.FilterData" localSheetId="12" hidden="1">ТКО!$A$10:$F$10</definedName>
    <definedName name="Z_B576D719_61CB_4288_93D5_A83B12AD9238_.wvu.FilterData" localSheetId="36" hidden="1">ясли!$A$10:$E$25</definedName>
    <definedName name="Z_B576D719_61CB_4288_93D5_A83B12AD9238_.wvu.PrintArea" localSheetId="2" hidden="1">'питание в лагерях'!$A$7:$E$55</definedName>
    <definedName name="Z_B576D719_61CB_4288_93D5_A83B12AD9238_.wvu.PrintArea" localSheetId="5" hidden="1">'поддержка культуры'!$A$7:$E$74</definedName>
    <definedName name="Z_B576D719_61CB_4288_93D5_A83B12AD9238_.wvu.PrintArea" localSheetId="8" hidden="1">ппми!$A$5:$E$257</definedName>
    <definedName name="Z_B576D719_61CB_4288_93D5_A83B12AD9238_.wvu.PrintTitles" localSheetId="23" hidden="1">'24 дост.среда'!$11:$12</definedName>
    <definedName name="Z_B576D719_61CB_4288_93D5_A83B12AD9238_.wvu.PrintTitles" localSheetId="21" hidden="1">гор.среда!$10:$11</definedName>
    <definedName name="Z_B576D719_61CB_4288_93D5_A83B12AD9238_.wvu.PrintTitles" localSheetId="10" hidden="1">дороги!$15:$15</definedName>
    <definedName name="Z_B576D719_61CB_4288_93D5_A83B12AD9238_.wvu.PrintTitles" localSheetId="31" hidden="1">'дороги-моногорода'!$11:$11</definedName>
    <definedName name="Z_B576D719_61CB_4288_93D5_A83B12AD9238_.wvu.PrintTitles" localSheetId="37" hidden="1">'иные мбт высокое кач-во образ'!$11:$11</definedName>
    <definedName name="Z_B576D719_61CB_4288_93D5_A83B12AD9238_.wvu.PrintTitles" localSheetId="38" hidden="1">'иные мбт содействие развитию'!$11:$11</definedName>
    <definedName name="Z_B576D719_61CB_4288_93D5_A83B12AD9238_.wvu.PrintTitles" localSheetId="4" hidden="1">'МТБ культуры'!$11:$12</definedName>
    <definedName name="Z_B576D719_61CB_4288_93D5_A83B12AD9238_.wvu.PrintTitles" localSheetId="28" hidden="1">переселение!$11:$11</definedName>
    <definedName name="Z_B576D719_61CB_4288_93D5_A83B12AD9238_.wvu.PrintTitles" localSheetId="2" hidden="1">'питание в лагерях'!$11:$11</definedName>
    <definedName name="Z_B576D719_61CB_4288_93D5_A83B12AD9238_.wvu.PrintTitles" localSheetId="33" hidden="1">'подготовка к зим'!$7:$8</definedName>
    <definedName name="Z_B576D719_61CB_4288_93D5_A83B12AD9238_.wvu.PrintTitles" localSheetId="5" hidden="1">'поддержка культуры'!$12:$12</definedName>
    <definedName name="Z_B576D719_61CB_4288_93D5_A83B12AD9238_.wvu.PrintTitles" localSheetId="8" hidden="1">ппми!$8:$8</definedName>
    <definedName name="Z_B576D719_61CB_4288_93D5_A83B12AD9238_.wvu.PrintTitles" localSheetId="27" hidden="1">'предписание надзорных органов'!$12:$12</definedName>
    <definedName name="Z_B576D719_61CB_4288_93D5_A83B12AD9238_.wvu.PrintTitles" localSheetId="50" hidden="1">'Советск-малые города'!$11:$11</definedName>
    <definedName name="Z_B576D719_61CB_4288_93D5_A83B12AD9238_.wvu.PrintTitles" localSheetId="0" hidden="1">'создание доп.мест'!$11:$11</definedName>
    <definedName name="Z_B576D719_61CB_4288_93D5_A83B12AD9238_.wvu.PrintTitles" localSheetId="35" hidden="1">'субсидия на выравн'!$11:$11</definedName>
    <definedName name="Z_B576D719_61CB_4288_93D5_A83B12AD9238_.wvu.Rows" localSheetId="23" hidden="1">'24 дост.среда'!$1:$2</definedName>
    <definedName name="Z_B576D719_61CB_4288_93D5_A83B12AD9238_.wvu.Rows" localSheetId="30" hidden="1">'ВП ремонт улиц'!$1:$2</definedName>
    <definedName name="Z_B576D719_61CB_4288_93D5_A83B12AD9238_.wvu.Rows" localSheetId="32" hidden="1">'ВП ремонт школ'!$1:$2</definedName>
    <definedName name="Z_B576D719_61CB_4288_93D5_A83B12AD9238_.wvu.Rows" localSheetId="53" hidden="1">доп.работы!$1:$2</definedName>
    <definedName name="Z_B576D719_61CB_4288_93D5_A83B12AD9238_.wvu.Rows" localSheetId="10" hidden="1">дороги!$1:$2,дороги!$10:$10</definedName>
    <definedName name="Z_B576D719_61CB_4288_93D5_A83B12AD9238_.wvu.Rows" localSheetId="31" hidden="1">'дороги-моногорода'!$1:$2</definedName>
    <definedName name="Z_B576D719_61CB_4288_93D5_A83B12AD9238_.wvu.Rows" localSheetId="39" hidden="1">'Дорожная сеть'!$1:$2</definedName>
    <definedName name="Z_B576D719_61CB_4288_93D5_A83B12AD9238_.wvu.Rows" localSheetId="46" hidden="1">'дотация ЗАТО особ режим'!$1:$2</definedName>
    <definedName name="Z_B576D719_61CB_4288_93D5_A83B12AD9238_.wvu.Rows" localSheetId="3" hidden="1">'жилье мол.семьи'!$1:$2</definedName>
    <definedName name="Z_B576D719_61CB_4288_93D5_A83B12AD9238_.wvu.Rows" localSheetId="37" hidden="1">'иные мбт высокое кач-во образ'!$1:$2</definedName>
    <definedName name="Z_B576D719_61CB_4288_93D5_A83B12AD9238_.wvu.Rows" localSheetId="45" hidden="1">'иные мбт путепровод'!$1:$2</definedName>
    <definedName name="Z_B576D719_61CB_4288_93D5_A83B12AD9238_.wvu.Rows" localSheetId="38" hidden="1">'иные мбт содействие развитию'!$1:$2</definedName>
    <definedName name="Z_B576D719_61CB_4288_93D5_A83B12AD9238_.wvu.Rows" localSheetId="52" hidden="1">'иные памятники'!$1:$2</definedName>
    <definedName name="Z_B576D719_61CB_4288_93D5_A83B12AD9238_.wvu.Rows" localSheetId="49" hidden="1">'иные трансп.инф-ра'!$1:$2</definedName>
    <definedName name="Z_B576D719_61CB_4288_93D5_A83B12AD9238_.wvu.Rows" localSheetId="43" hidden="1">'Киров Безоп.ДД'!$1:$2</definedName>
    <definedName name="Z_B576D719_61CB_4288_93D5_A83B12AD9238_.wvu.Rows" localSheetId="29" hidden="1">'КЧ-стр-во дорог'!$1:$2</definedName>
    <definedName name="Z_B576D719_61CB_4288_93D5_A83B12AD9238_.wvu.Rows" localSheetId="48" hidden="1">Мазут!$1:$2</definedName>
    <definedName name="Z_B576D719_61CB_4288_93D5_A83B12AD9238_.wvu.Rows" localSheetId="4" hidden="1">'МТБ культуры'!$1:$2</definedName>
    <definedName name="Z_B576D719_61CB_4288_93D5_A83B12AD9238_.wvu.Rows" localSheetId="42" hidden="1">'Народный бюджет'!$1:$2</definedName>
    <definedName name="Z_B576D719_61CB_4288_93D5_A83B12AD9238_.wvu.Rows" localSheetId="2" hidden="1">'питание в лагерях'!$1:$2</definedName>
    <definedName name="Z_B576D719_61CB_4288_93D5_A83B12AD9238_.wvu.Rows" localSheetId="5" hidden="1">'поддержка культуры'!$6:$6</definedName>
    <definedName name="Z_B576D719_61CB_4288_93D5_A83B12AD9238_.wvu.Rows" localSheetId="27" hidden="1">'предписание надзорных органов'!$1:$2</definedName>
    <definedName name="Z_B576D719_61CB_4288_93D5_A83B12AD9238_.wvu.Rows" localSheetId="13" hidden="1">'предприн-во'!$1:$2</definedName>
    <definedName name="Z_B576D719_61CB_4288_93D5_A83B12AD9238_.wvu.Rows" localSheetId="47" hidden="1">Ремонт.учр.культ.!$1:$2</definedName>
    <definedName name="Z_B576D719_61CB_4288_93D5_A83B12AD9238_.wvu.Rows" localSheetId="40" hidden="1">самообложение!$1:$2</definedName>
    <definedName name="Z_B576D719_61CB_4288_93D5_A83B12AD9238_.wvu.Rows" localSheetId="16" hidden="1">связь!$1:$2</definedName>
    <definedName name="Z_B576D719_61CB_4288_93D5_A83B12AD9238_.wvu.Rows" localSheetId="50" hidden="1">'Советск-малые города'!$1:$2</definedName>
    <definedName name="Z_B576D719_61CB_4288_93D5_A83B12AD9238_.wvu.Rows" localSheetId="0" hidden="1">'создание доп.мест'!$1:$2</definedName>
    <definedName name="Z_B576D719_61CB_4288_93D5_A83B12AD9238_.wvu.Rows" localSheetId="7" hidden="1">'Спорт-техн.об-е'!$1:$2</definedName>
    <definedName name="Z_B576D719_61CB_4288_93D5_A83B12AD9238_.wvu.Rows" localSheetId="41" hidden="1">'стимулирование доходы'!$1:$2</definedName>
    <definedName name="Z_B576D719_61CB_4288_93D5_A83B12AD9238_.wvu.Rows" localSheetId="35" hidden="1">'субсидия на выравн'!$1:$2</definedName>
    <definedName name="Z_B576D719_61CB_4288_93D5_A83B12AD9238_.wvu.Rows" localSheetId="6" hidden="1">'Физ-ра'!$1:$2</definedName>
    <definedName name="Z_B576D719_61CB_4288_93D5_A83B12AD9238_.wvu.Rows" localSheetId="51" hidden="1">'Центр-я бухг.'!$1:$2</definedName>
    <definedName name="Z_B9701563_F2EF_4C17_B079_4522B0CA7DD0_.wvu.FilterData" localSheetId="10" hidden="1">дороги!$A$14:$S$61</definedName>
    <definedName name="Z_B9701563_F2EF_4C17_B079_4522B0CA7DD0_.wvu.FilterData" localSheetId="2" hidden="1">'питание в лагерях'!$A$11:$E$53</definedName>
    <definedName name="Z_B9701563_F2EF_4C17_B079_4522B0CA7DD0_.wvu.FilterData" localSheetId="8" hidden="1">ппми!$A$8:$E$256</definedName>
    <definedName name="Z_B9701563_F2EF_4C17_B079_4522B0CA7DD0_.wvu.FilterData" localSheetId="27" hidden="1">'предписание надзорных органов'!$A$12:$F$31</definedName>
    <definedName name="Z_B9701563_F2EF_4C17_B079_4522B0CA7DD0_.wvu.PrintTitles" localSheetId="10" hidden="1">дороги!$13:$14</definedName>
    <definedName name="Z_B9701563_F2EF_4C17_B079_4522B0CA7DD0_.wvu.PrintTitles" localSheetId="37" hidden="1">'иные мбт высокое кач-во образ'!$11:$11</definedName>
    <definedName name="Z_B9701563_F2EF_4C17_B079_4522B0CA7DD0_.wvu.PrintTitles" localSheetId="38" hidden="1">'иные мбт содействие развитию'!$11:$11</definedName>
    <definedName name="Z_B9701563_F2EF_4C17_B079_4522B0CA7DD0_.wvu.PrintTitles" localSheetId="2" hidden="1">'питание в лагерях'!$11:$11</definedName>
    <definedName name="Z_B9701563_F2EF_4C17_B079_4522B0CA7DD0_.wvu.PrintTitles" localSheetId="8" hidden="1">ппми!$8:$8</definedName>
    <definedName name="Z_B9701563_F2EF_4C17_B079_4522B0CA7DD0_.wvu.PrintTitles" localSheetId="27" hidden="1">'предписание надзорных органов'!$12:$12</definedName>
    <definedName name="Z_B9701563_F2EF_4C17_B079_4522B0CA7DD0_.wvu.PrintTitles" localSheetId="50" hidden="1">'Советск-малые города'!$11:$11</definedName>
    <definedName name="Z_B9701563_F2EF_4C17_B079_4522B0CA7DD0_.wvu.PrintTitles" localSheetId="0" hidden="1">'создание доп.мест'!$11:$11</definedName>
    <definedName name="Z_B9701563_F2EF_4C17_B079_4522B0CA7DD0_.wvu.PrintTitles" localSheetId="35" hidden="1">'субсидия на выравн'!$11:$11</definedName>
    <definedName name="Z_B9701563_F2EF_4C17_B079_4522B0CA7DD0_.wvu.Rows" localSheetId="23" hidden="1">'24 дост.среда'!$1:$2</definedName>
    <definedName name="Z_B9701563_F2EF_4C17_B079_4522B0CA7DD0_.wvu.Rows" localSheetId="10" hidden="1">дороги!$1:$2,дороги!$10:$10</definedName>
    <definedName name="Z_B9701563_F2EF_4C17_B079_4522B0CA7DD0_.wvu.Rows" localSheetId="31" hidden="1">'дороги-моногорода'!$1:$2</definedName>
    <definedName name="Z_B9701563_F2EF_4C17_B079_4522B0CA7DD0_.wvu.Rows" localSheetId="46" hidden="1">'дотация ЗАТО особ режим'!$1:$2</definedName>
    <definedName name="Z_B9701563_F2EF_4C17_B079_4522B0CA7DD0_.wvu.Rows" localSheetId="37" hidden="1">'иные мбт высокое кач-во образ'!$1:$2</definedName>
    <definedName name="Z_B9701563_F2EF_4C17_B079_4522B0CA7DD0_.wvu.Rows" localSheetId="45" hidden="1">'иные мбт путепровод'!$1:$2</definedName>
    <definedName name="Z_B9701563_F2EF_4C17_B079_4522B0CA7DD0_.wvu.Rows" localSheetId="38" hidden="1">'иные мбт содействие развитию'!$1:$2</definedName>
    <definedName name="Z_B9701563_F2EF_4C17_B079_4522B0CA7DD0_.wvu.Rows" localSheetId="43" hidden="1">'Киров Безоп.ДД'!$1:$2</definedName>
    <definedName name="Z_B9701563_F2EF_4C17_B079_4522B0CA7DD0_.wvu.Rows" localSheetId="2" hidden="1">'питание в лагерях'!$1:$2</definedName>
    <definedName name="Z_B9701563_F2EF_4C17_B079_4522B0CA7DD0_.wvu.Rows" localSheetId="27" hidden="1">'предписание надзорных органов'!$1:$2</definedName>
    <definedName name="Z_B9701563_F2EF_4C17_B079_4522B0CA7DD0_.wvu.Rows" localSheetId="50" hidden="1">'Советск-малые города'!$1:$2</definedName>
    <definedName name="Z_B9701563_F2EF_4C17_B079_4522B0CA7DD0_.wvu.Rows" localSheetId="0" hidden="1">'создание доп.мест'!$1:$2</definedName>
    <definedName name="Z_B9701563_F2EF_4C17_B079_4522B0CA7DD0_.wvu.Rows" localSheetId="35" hidden="1">'субсидия на выравн'!$1:$2</definedName>
    <definedName name="Z_D3711D91_0EFF_403F_B1CB_699C878CEC92_.wvu.FilterData" localSheetId="23" hidden="1">'24 дост.среда'!$A$12:$F$12</definedName>
    <definedName name="Z_D3711D91_0EFF_403F_B1CB_699C878CEC92_.wvu.FilterData" localSheetId="21" hidden="1">гор.среда!$A$11:$H$93</definedName>
    <definedName name="Z_D3711D91_0EFF_403F_B1CB_699C878CEC92_.wvu.FilterData" localSheetId="10" hidden="1">дороги!$A$15:$S$61</definedName>
    <definedName name="Z_D3711D91_0EFF_403F_B1CB_699C878CEC92_.wvu.FilterData" localSheetId="31" hidden="1">'дороги-моногорода'!$A$11:$WVJ$42</definedName>
    <definedName name="Z_D3711D91_0EFF_403F_B1CB_699C878CEC92_.wvu.FilterData" localSheetId="3" hidden="1">'жилье мол.семьи'!$A$10:$E$31</definedName>
    <definedName name="Z_D3711D91_0EFF_403F_B1CB_699C878CEC92_.wvu.FilterData" localSheetId="38" hidden="1">'иные мбт содействие развитию'!$A$11:$I$24</definedName>
    <definedName name="Z_D3711D91_0EFF_403F_B1CB_699C878CEC92_.wvu.FilterData" localSheetId="28" hidden="1">переселение!$A$11:$I$28</definedName>
    <definedName name="Z_D3711D91_0EFF_403F_B1CB_699C878CEC92_.wvu.FilterData" localSheetId="2" hidden="1">'питание в лагерях'!$A$11:$E$53</definedName>
    <definedName name="Z_D3711D91_0EFF_403F_B1CB_699C878CEC92_.wvu.FilterData" localSheetId="33" hidden="1">'подготовка к зим'!$A$8:$F$27</definedName>
    <definedName name="Z_D3711D91_0EFF_403F_B1CB_699C878CEC92_.wvu.FilterData" localSheetId="8" hidden="1">ппми!$A$8:$E$256</definedName>
    <definedName name="Z_D3711D91_0EFF_403F_B1CB_699C878CEC92_.wvu.FilterData" localSheetId="27" hidden="1">'предписание надзорных органов'!$A$12:$E$31</definedName>
    <definedName name="Z_D3711D91_0EFF_403F_B1CB_699C878CEC92_.wvu.FilterData" localSheetId="40" hidden="1">самообложение!$A$11:$L$209</definedName>
    <definedName name="Z_D3711D91_0EFF_403F_B1CB_699C878CEC92_.wvu.FilterData" localSheetId="1" hidden="1">'сел мест усл для физ-ры'!$A$10:$F$10</definedName>
    <definedName name="Z_D3711D91_0EFF_403F_B1CB_699C878CEC92_.wvu.FilterData" localSheetId="35" hidden="1">'субсидия на выравн'!$A$11:$G$11</definedName>
    <definedName name="Z_D3711D91_0EFF_403F_B1CB_699C878CEC92_.wvu.FilterData" localSheetId="12" hidden="1">ТКО!$A$10:$F$10</definedName>
    <definedName name="Z_D3711D91_0EFF_403F_B1CB_699C878CEC92_.wvu.FilterData" localSheetId="36" hidden="1">ясли!$A$10:$E$25</definedName>
    <definedName name="Z_D3711D91_0EFF_403F_B1CB_699C878CEC92_.wvu.PrintArea" localSheetId="5" hidden="1">'поддержка культуры'!$A$7:$E$74</definedName>
    <definedName name="Z_D3711D91_0EFF_403F_B1CB_699C878CEC92_.wvu.PrintArea" localSheetId="35" hidden="1">'субсидия на выравн'!$A$7:$E$59</definedName>
    <definedName name="Z_D3711D91_0EFF_403F_B1CB_699C878CEC92_.wvu.PrintTitles" localSheetId="21" hidden="1">гор.среда!$10:$11</definedName>
    <definedName name="Z_D3711D91_0EFF_403F_B1CB_699C878CEC92_.wvu.PrintTitles" localSheetId="10" hidden="1">дороги!$13:$14</definedName>
    <definedName name="Z_D3711D91_0EFF_403F_B1CB_699C878CEC92_.wvu.PrintTitles" localSheetId="31" hidden="1">'дороги-моногорода'!$11:$11</definedName>
    <definedName name="Z_D3711D91_0EFF_403F_B1CB_699C878CEC92_.wvu.PrintTitles" localSheetId="37" hidden="1">'иные мбт высокое кач-во образ'!$11:$11</definedName>
    <definedName name="Z_D3711D91_0EFF_403F_B1CB_699C878CEC92_.wvu.PrintTitles" localSheetId="38" hidden="1">'иные мбт содействие развитию'!$11:$11</definedName>
    <definedName name="Z_D3711D91_0EFF_403F_B1CB_699C878CEC92_.wvu.PrintTitles" localSheetId="4" hidden="1">'МТБ культуры'!$11:$12</definedName>
    <definedName name="Z_D3711D91_0EFF_403F_B1CB_699C878CEC92_.wvu.PrintTitles" localSheetId="28" hidden="1">переселение!$11:$11</definedName>
    <definedName name="Z_D3711D91_0EFF_403F_B1CB_699C878CEC92_.wvu.PrintTitles" localSheetId="2" hidden="1">'питание в лагерях'!$11:$11</definedName>
    <definedName name="Z_D3711D91_0EFF_403F_B1CB_699C878CEC92_.wvu.PrintTitles" localSheetId="33" hidden="1">'подготовка к зим'!$7:$8</definedName>
    <definedName name="Z_D3711D91_0EFF_403F_B1CB_699C878CEC92_.wvu.PrintTitles" localSheetId="5" hidden="1">'поддержка культуры'!$12:$12</definedName>
    <definedName name="Z_D3711D91_0EFF_403F_B1CB_699C878CEC92_.wvu.PrintTitles" localSheetId="8" hidden="1">ппми!$8:$8</definedName>
    <definedName name="Z_D3711D91_0EFF_403F_B1CB_699C878CEC92_.wvu.PrintTitles" localSheetId="27" hidden="1">'предписание надзорных органов'!$12:$12</definedName>
    <definedName name="Z_D3711D91_0EFF_403F_B1CB_699C878CEC92_.wvu.PrintTitles" localSheetId="50" hidden="1">'Советск-малые города'!$11:$11</definedName>
    <definedName name="Z_D3711D91_0EFF_403F_B1CB_699C878CEC92_.wvu.PrintTitles" localSheetId="0" hidden="1">'создание доп.мест'!$11:$11</definedName>
    <definedName name="Z_D3711D91_0EFF_403F_B1CB_699C878CEC92_.wvu.PrintTitles" localSheetId="41" hidden="1">'стимулирование доходы'!$11:$11</definedName>
    <definedName name="Z_D3711D91_0EFF_403F_B1CB_699C878CEC92_.wvu.PrintTitles" localSheetId="35" hidden="1">'субсидия на выравн'!$11:$11</definedName>
    <definedName name="Z_D3711D91_0EFF_403F_B1CB_699C878CEC92_.wvu.Rows" localSheetId="23" hidden="1">'24 дост.среда'!$1:$2</definedName>
    <definedName name="Z_D3711D91_0EFF_403F_B1CB_699C878CEC92_.wvu.Rows" localSheetId="30" hidden="1">'ВП ремонт улиц'!$1:$2,'ВП ремонт улиц'!$10:$10</definedName>
    <definedName name="Z_D3711D91_0EFF_403F_B1CB_699C878CEC92_.wvu.Rows" localSheetId="32" hidden="1">'ВП ремонт школ'!$1:$2,'ВП ремонт школ'!$10:$10</definedName>
    <definedName name="Z_D3711D91_0EFF_403F_B1CB_699C878CEC92_.wvu.Rows" localSheetId="53" hidden="1">доп.работы!$1:$2</definedName>
    <definedName name="Z_D3711D91_0EFF_403F_B1CB_699C878CEC92_.wvu.Rows" localSheetId="10" hidden="1">дороги!$1:$2,дороги!$10:$10</definedName>
    <definedName name="Z_D3711D91_0EFF_403F_B1CB_699C878CEC92_.wvu.Rows" localSheetId="31" hidden="1">'дороги-моногорода'!$1:$2</definedName>
    <definedName name="Z_D3711D91_0EFF_403F_B1CB_699C878CEC92_.wvu.Rows" localSheetId="39" hidden="1">'Дорожная сеть'!$1:$2</definedName>
    <definedName name="Z_D3711D91_0EFF_403F_B1CB_699C878CEC92_.wvu.Rows" localSheetId="46" hidden="1">'дотация ЗАТО особ режим'!$1:$2</definedName>
    <definedName name="Z_D3711D91_0EFF_403F_B1CB_699C878CEC92_.wvu.Rows" localSheetId="3" hidden="1">'жилье мол.семьи'!$1:$2</definedName>
    <definedName name="Z_D3711D91_0EFF_403F_B1CB_699C878CEC92_.wvu.Rows" localSheetId="37" hidden="1">'иные мбт высокое кач-во образ'!$1:$2</definedName>
    <definedName name="Z_D3711D91_0EFF_403F_B1CB_699C878CEC92_.wvu.Rows" localSheetId="45" hidden="1">'иные мбт путепровод'!$1:$2</definedName>
    <definedName name="Z_D3711D91_0EFF_403F_B1CB_699C878CEC92_.wvu.Rows" localSheetId="38" hidden="1">'иные мбт содействие развитию'!$1:$2</definedName>
    <definedName name="Z_D3711D91_0EFF_403F_B1CB_699C878CEC92_.wvu.Rows" localSheetId="52" hidden="1">'иные памятники'!$1:$2</definedName>
    <definedName name="Z_D3711D91_0EFF_403F_B1CB_699C878CEC92_.wvu.Rows" localSheetId="49" hidden="1">'иные трансп.инф-ра'!$1:$2</definedName>
    <definedName name="Z_D3711D91_0EFF_403F_B1CB_699C878CEC92_.wvu.Rows" localSheetId="43" hidden="1">'Киров Безоп.ДД'!$1:$2</definedName>
    <definedName name="Z_D3711D91_0EFF_403F_B1CB_699C878CEC92_.wvu.Rows" localSheetId="29" hidden="1">'КЧ-стр-во дорог'!$1:$2</definedName>
    <definedName name="Z_D3711D91_0EFF_403F_B1CB_699C878CEC92_.wvu.Rows" localSheetId="48" hidden="1">Мазут!$1:$2</definedName>
    <definedName name="Z_D3711D91_0EFF_403F_B1CB_699C878CEC92_.wvu.Rows" localSheetId="4" hidden="1">'МТБ культуры'!$1:$2</definedName>
    <definedName name="Z_D3711D91_0EFF_403F_B1CB_699C878CEC92_.wvu.Rows" localSheetId="42" hidden="1">'Народный бюджет'!$1:$2</definedName>
    <definedName name="Z_D3711D91_0EFF_403F_B1CB_699C878CEC92_.wvu.Rows" localSheetId="2" hidden="1">'питание в лагерях'!$1:$2</definedName>
    <definedName name="Z_D3711D91_0EFF_403F_B1CB_699C878CEC92_.wvu.Rows" localSheetId="5" hidden="1">'поддержка культуры'!$6:$6</definedName>
    <definedName name="Z_D3711D91_0EFF_403F_B1CB_699C878CEC92_.wvu.Rows" localSheetId="27" hidden="1">'предписание надзорных органов'!$1:$2</definedName>
    <definedName name="Z_D3711D91_0EFF_403F_B1CB_699C878CEC92_.wvu.Rows" localSheetId="13" hidden="1">'предприн-во'!$1:$2</definedName>
    <definedName name="Z_D3711D91_0EFF_403F_B1CB_699C878CEC92_.wvu.Rows" localSheetId="47" hidden="1">Ремонт.учр.культ.!$1:$2</definedName>
    <definedName name="Z_D3711D91_0EFF_403F_B1CB_699C878CEC92_.wvu.Rows" localSheetId="40" hidden="1">самообложение!$1:$2</definedName>
    <definedName name="Z_D3711D91_0EFF_403F_B1CB_699C878CEC92_.wvu.Rows" localSheetId="16" hidden="1">связь!$1:$2</definedName>
    <definedName name="Z_D3711D91_0EFF_403F_B1CB_699C878CEC92_.wvu.Rows" localSheetId="50" hidden="1">'Советск-малые города'!$1:$2</definedName>
    <definedName name="Z_D3711D91_0EFF_403F_B1CB_699C878CEC92_.wvu.Rows" localSheetId="0" hidden="1">'создание доп.мест'!$1:$2</definedName>
    <definedName name="Z_D3711D91_0EFF_403F_B1CB_699C878CEC92_.wvu.Rows" localSheetId="7" hidden="1">'Спорт-техн.об-е'!$1:$2</definedName>
    <definedName name="Z_D3711D91_0EFF_403F_B1CB_699C878CEC92_.wvu.Rows" localSheetId="41" hidden="1">'стимулирование доходы'!$1:$2,'стимулирование доходы'!$10:$10</definedName>
    <definedName name="Z_D3711D91_0EFF_403F_B1CB_699C878CEC92_.wvu.Rows" localSheetId="35" hidden="1">'субсидия на выравн'!$1:$2</definedName>
    <definedName name="Z_D3711D91_0EFF_403F_B1CB_699C878CEC92_.wvu.Rows" localSheetId="6" hidden="1">'Физ-ра'!$1:$2</definedName>
    <definedName name="Z_D3711D91_0EFF_403F_B1CB_699C878CEC92_.wvu.Rows" localSheetId="51" hidden="1">'Центр-я бухг.'!$1:$2</definedName>
    <definedName name="Z_EC5ECEBF_80FC_40BF_929A_770EFCFFC9BA_.wvu.FilterData" localSheetId="2" hidden="1">'питание в лагерях'!$A$11:$E$53</definedName>
    <definedName name="Z_EC5ECEBF_80FC_40BF_929A_770EFCFFC9BA_.wvu.FilterData" localSheetId="27" hidden="1">'предписание надзорных органов'!$A$12:$F$31</definedName>
    <definedName name="Z_EC5ECEBF_80FC_40BF_929A_770EFCFFC9BA_.wvu.PrintTitles" localSheetId="10" hidden="1">дороги!$13:$14</definedName>
    <definedName name="Z_EC5ECEBF_80FC_40BF_929A_770EFCFFC9BA_.wvu.PrintTitles" localSheetId="37" hidden="1">'иные мбт высокое кач-во образ'!$11:$11</definedName>
    <definedName name="Z_EC5ECEBF_80FC_40BF_929A_770EFCFFC9BA_.wvu.PrintTitles" localSheetId="38" hidden="1">'иные мбт содействие развитию'!$11:$11</definedName>
    <definedName name="Z_EC5ECEBF_80FC_40BF_929A_770EFCFFC9BA_.wvu.PrintTitles" localSheetId="2" hidden="1">'питание в лагерях'!$11:$11</definedName>
    <definedName name="Z_EC5ECEBF_80FC_40BF_929A_770EFCFFC9BA_.wvu.PrintTitles" localSheetId="8" hidden="1">ппми!$8:$8</definedName>
    <definedName name="Z_EC5ECEBF_80FC_40BF_929A_770EFCFFC9BA_.wvu.PrintTitles" localSheetId="27" hidden="1">'предписание надзорных органов'!$12:$12</definedName>
    <definedName name="Z_EC5ECEBF_80FC_40BF_929A_770EFCFFC9BA_.wvu.PrintTitles" localSheetId="50" hidden="1">'Советск-малые города'!$11:$11</definedName>
    <definedName name="Z_EC5ECEBF_80FC_40BF_929A_770EFCFFC9BA_.wvu.PrintTitles" localSheetId="0" hidden="1">'создание доп.мест'!$11:$11</definedName>
    <definedName name="Z_EC5ECEBF_80FC_40BF_929A_770EFCFFC9BA_.wvu.PrintTitles" localSheetId="35" hidden="1">'субсидия на выравн'!$11:$11</definedName>
    <definedName name="Z_EC5ECEBF_80FC_40BF_929A_770EFCFFC9BA_.wvu.Rows" localSheetId="23" hidden="1">'24 дост.среда'!$1:$2</definedName>
    <definedName name="Z_EC5ECEBF_80FC_40BF_929A_770EFCFFC9BA_.wvu.Rows" localSheetId="10" hidden="1">дороги!$1:$2,дороги!$10:$10</definedName>
    <definedName name="Z_EC5ECEBF_80FC_40BF_929A_770EFCFFC9BA_.wvu.Rows" localSheetId="31" hidden="1">'дороги-моногорода'!$1:$2</definedName>
    <definedName name="Z_EC5ECEBF_80FC_40BF_929A_770EFCFFC9BA_.wvu.Rows" localSheetId="46" hidden="1">'дотация ЗАТО особ режим'!$1:$2</definedName>
    <definedName name="Z_EC5ECEBF_80FC_40BF_929A_770EFCFFC9BA_.wvu.Rows" localSheetId="37" hidden="1">'иные мбт высокое кач-во образ'!$1:$2</definedName>
    <definedName name="Z_EC5ECEBF_80FC_40BF_929A_770EFCFFC9BA_.wvu.Rows" localSheetId="45" hidden="1">'иные мбт путепровод'!$1:$2</definedName>
    <definedName name="Z_EC5ECEBF_80FC_40BF_929A_770EFCFFC9BA_.wvu.Rows" localSheetId="38" hidden="1">'иные мбт содействие развитию'!$1:$2</definedName>
    <definedName name="Z_EC5ECEBF_80FC_40BF_929A_770EFCFFC9BA_.wvu.Rows" localSheetId="43" hidden="1">'Киров Безоп.ДД'!$1:$2</definedName>
    <definedName name="Z_EC5ECEBF_80FC_40BF_929A_770EFCFFC9BA_.wvu.Rows" localSheetId="2" hidden="1">'питание в лагерях'!$1:$2</definedName>
    <definedName name="Z_EC5ECEBF_80FC_40BF_929A_770EFCFFC9BA_.wvu.Rows" localSheetId="27" hidden="1">'предписание надзорных органов'!$1:$2</definedName>
    <definedName name="Z_EC5ECEBF_80FC_40BF_929A_770EFCFFC9BA_.wvu.Rows" localSheetId="50" hidden="1">'Советск-малые города'!$1:$2</definedName>
    <definedName name="Z_EC5ECEBF_80FC_40BF_929A_770EFCFFC9BA_.wvu.Rows" localSheetId="0" hidden="1">'создание доп.мест'!$1:$2</definedName>
    <definedName name="Z_EC5ECEBF_80FC_40BF_929A_770EFCFFC9BA_.wvu.Rows" localSheetId="35" hidden="1">'субсидия на выравн'!$1:$2</definedName>
    <definedName name="Z_F64F3FE5_622C_4BB5_AC90_397D95807C73_.wvu.FilterData" localSheetId="31" hidden="1">'дороги-моногорода'!$A$11:$WVJ$42</definedName>
    <definedName name="_xlnm.Print_Titles" localSheetId="23">'24 дост.среда'!$11:$12</definedName>
    <definedName name="_xlnm.Print_Titles" localSheetId="19">Вода!$9:$9</definedName>
    <definedName name="_xlnm.Print_Titles" localSheetId="21">гор.среда!$12:$12</definedName>
    <definedName name="_xlnm.Print_Titles" localSheetId="10">дороги!$15:$15</definedName>
    <definedName name="_xlnm.Print_Titles" localSheetId="31">'дороги-моногорода'!$11:$11</definedName>
    <definedName name="_xlnm.Print_Titles" localSheetId="37">'иные мбт высокое кач-во образ'!$11:$11</definedName>
    <definedName name="_xlnm.Print_Titles" localSheetId="38">'иные мбт содействие развитию'!$11:$11</definedName>
    <definedName name="_xlnm.Print_Titles" localSheetId="4">'МТБ культуры'!$11:$12</definedName>
    <definedName name="_xlnm.Print_Titles" localSheetId="42">'Народный бюджет'!$11:$11</definedName>
    <definedName name="_xlnm.Print_Titles" localSheetId="15">'невостр. земли'!$7:$8</definedName>
    <definedName name="_xlnm.Print_Titles" localSheetId="28">переселение!$11:$11</definedName>
    <definedName name="_xlnm.Print_Titles" localSheetId="2">'питание в лагерях'!$11:$11</definedName>
    <definedName name="_xlnm.Print_Titles" localSheetId="17">'Повышение ОТ'!$9:$9</definedName>
    <definedName name="_xlnm.Print_Titles" localSheetId="33">'подготовка к зим'!$7:$8</definedName>
    <definedName name="_xlnm.Print_Titles" localSheetId="5">'поддержка культуры'!$15:$15</definedName>
    <definedName name="_xlnm.Print_Titles" localSheetId="8">ппми!$9:$9</definedName>
    <definedName name="_xlnm.Print_Titles" localSheetId="27">'предписание надзорных органов'!$12:$12</definedName>
    <definedName name="_xlnm.Print_Titles" localSheetId="40">самообложение!$11:$11</definedName>
    <definedName name="_xlnm.Print_Titles" localSheetId="50">'Советск-малые города'!$11:$11</definedName>
    <definedName name="_xlnm.Print_Titles" localSheetId="0">'создание доп.мест'!$11:$11</definedName>
    <definedName name="_xlnm.Print_Titles" localSheetId="41">'стимулирование доходы'!$11:$11</definedName>
    <definedName name="_xlnm.Print_Titles" localSheetId="35">'субсидия на выравн'!$11:$11</definedName>
    <definedName name="_xlnm.Print_Titles" localSheetId="12">ТКО!$9:$10</definedName>
    <definedName name="_xlnm.Print_Area" localSheetId="42">'Народный бюджет'!$A$1:$E$44</definedName>
    <definedName name="_xlnm.Print_Area" localSheetId="5">'поддержка культуры'!$A$1:$O$86</definedName>
    <definedName name="_xlnm.Print_Area" localSheetId="1">'сел мест усл для физ-ры'!$A$1:$E$31</definedName>
    <definedName name="_xlnm.Print_Area" localSheetId="0">'создание доп.мест'!$A$3:$E$20</definedName>
    <definedName name="_xlnm.Print_Area" localSheetId="12">ТКО!$A$1:$E$56</definedName>
  </definedNames>
  <calcPr calcId="125725"/>
  <customWorkbookViews>
    <customWorkbookView name="marinchenko - Личное представление" guid="{4165943C-756F-4CCF-9247-CE2CFD5C8A6E}" mergeInterval="0" personalView="1" maximized="1" xWindow="1" yWindow="1" windowWidth="1596" windowHeight="670" tabRatio="991" activeSheetId="31"/>
    <customWorkbookView name="Shakleina - Личное представление" guid="{ACD9C512-63C9-4003-B6FE-104619FB99E9}" mergeInterval="0" personalView="1" maximized="1" xWindow="1" yWindow="1" windowWidth="1596" windowHeight="670" tabRatio="1000" activeSheetId="16"/>
    <customWorkbookView name="Никулина Надежда Юрьевна - Личное представление" guid="{B576D719-61CB-4288-93D5-A83B12AD9238}" mergeInterval="0" personalView="1" maximized="1" windowWidth="1916" windowHeight="854" tabRatio="1000" activeSheetId="21"/>
    <customWorkbookView name="Овсюкова Людмила Витальевна - Личное представление" guid="{9FFDC49B-567C-47F9-93E0-A54EE725B9D9}" mergeInterval="0" personalView="1" maximized="1" windowWidth="1916" windowHeight="834" tabRatio="1000" activeSheetId="41"/>
    <customWorkbookView name="novoselova - Личное представление" guid="{B9701563-F2EF-4C17-B079-4522B0CA7DD0}" mergeInterval="0" personalView="1" maximized="1" xWindow="1" yWindow="1" windowWidth="1596" windowHeight="670" tabRatio="1000" activeSheetId="7" showComments="commIndAndComment"/>
    <customWorkbookView name="zhuravleva - Личное представление" guid="{EC5ECEBF-80FC-40BF-929A-770EFCFFC9BA}" mergeInterval="0" personalView="1" maximized="1" xWindow="1" yWindow="1" windowWidth="1596" windowHeight="670" tabRatio="1000" activeSheetId="24"/>
    <customWorkbookView name="matveeva - Личное представление" guid="{6F7F94C3-6637-4894-B83A-C8AF9202C62B}" mergeInterval="0" personalView="1" maximized="1" xWindow="1" yWindow="1" windowWidth="1596" windowHeight="670" tabRatio="1000" activeSheetId="7"/>
    <customWorkbookView name="kazakova_o - Личное представление" guid="{5C07212E-82C1-4D83-BD39-AC2BD6D97870}" mergeInterval="0" personalView="1" maximized="1" xWindow="1" yWindow="1" windowWidth="1596" windowHeight="735" tabRatio="989" activeSheetId="22"/>
    <customWorkbookView name="Chervyakova - Личное представление" guid="{D3711D91-0EFF-403F-B1CB-699C878CEC92}" mergeInterval="0" personalView="1" maximized="1" xWindow="1" yWindow="1" windowWidth="1596" windowHeight="670" tabRatio="1000" activeSheetId="31"/>
  </customWorkbookViews>
</workbook>
</file>

<file path=xl/calcChain.xml><?xml version="1.0" encoding="utf-8"?>
<calcChain xmlns="http://schemas.openxmlformats.org/spreadsheetml/2006/main">
  <c r="E25" i="43"/>
  <c r="I84" i="4"/>
  <c r="O84" s="1"/>
  <c r="O83"/>
  <c r="O82"/>
  <c r="O81"/>
  <c r="O80"/>
  <c r="O79"/>
  <c r="O78"/>
  <c r="O77"/>
  <c r="O76"/>
  <c r="O75"/>
  <c r="O74"/>
  <c r="O72"/>
  <c r="O71"/>
  <c r="O70"/>
  <c r="O69"/>
  <c r="O68"/>
  <c r="O67"/>
  <c r="O65"/>
  <c r="O64"/>
  <c r="O63"/>
  <c r="O61"/>
  <c r="O60"/>
  <c r="O59"/>
  <c r="O58"/>
  <c r="O57"/>
  <c r="O56"/>
  <c r="O55"/>
  <c r="O53"/>
  <c r="O52"/>
  <c r="O51"/>
  <c r="O50"/>
  <c r="O49"/>
  <c r="O47"/>
  <c r="O46"/>
  <c r="O45"/>
  <c r="O44"/>
  <c r="O43"/>
  <c r="O42"/>
  <c r="O41"/>
  <c r="O40"/>
  <c r="O39"/>
  <c r="O37"/>
  <c r="O36"/>
  <c r="O35"/>
  <c r="O34"/>
  <c r="O32"/>
  <c r="O31"/>
  <c r="O30"/>
  <c r="O29"/>
  <c r="O27"/>
  <c r="O26"/>
  <c r="O25"/>
  <c r="O24"/>
  <c r="O23"/>
  <c r="O22"/>
  <c r="O21"/>
  <c r="O20"/>
  <c r="O19"/>
  <c r="O18"/>
  <c r="O17"/>
  <c r="O16"/>
  <c r="D235" i="7"/>
  <c r="E255" l="1"/>
  <c r="E254"/>
  <c r="E253"/>
  <c r="E252"/>
  <c r="E251"/>
  <c r="E250"/>
  <c r="E249"/>
  <c r="E248"/>
  <c r="E247"/>
  <c r="E246"/>
  <c r="D244"/>
  <c r="E244" s="1"/>
  <c r="C244"/>
  <c r="E243"/>
  <c r="E242"/>
  <c r="E241"/>
  <c r="E240"/>
  <c r="E239"/>
  <c r="E238"/>
  <c r="E237"/>
  <c r="C235"/>
  <c r="E234"/>
  <c r="E233"/>
  <c r="E232"/>
  <c r="E231"/>
  <c r="E230"/>
  <c r="E229"/>
  <c r="D227"/>
  <c r="E227" s="1"/>
  <c r="C227"/>
  <c r="E226"/>
  <c r="E225"/>
  <c r="E224"/>
  <c r="E223"/>
  <c r="E222"/>
  <c r="D220"/>
  <c r="C220"/>
  <c r="E219"/>
  <c r="E218"/>
  <c r="E217"/>
  <c r="E216"/>
  <c r="E215"/>
  <c r="E214"/>
  <c r="D212"/>
  <c r="C212"/>
  <c r="E211"/>
  <c r="E210"/>
  <c r="D208"/>
  <c r="C208"/>
  <c r="E207"/>
  <c r="E206"/>
  <c r="E205"/>
  <c r="E204"/>
  <c r="D202"/>
  <c r="C202"/>
  <c r="E201"/>
  <c r="D199"/>
  <c r="C199"/>
  <c r="E198"/>
  <c r="E197"/>
  <c r="E196"/>
  <c r="E195"/>
  <c r="E194"/>
  <c r="E193"/>
  <c r="E192"/>
  <c r="E191"/>
  <c r="E190"/>
  <c r="E189"/>
  <c r="D187"/>
  <c r="C187"/>
  <c r="E186"/>
  <c r="E185"/>
  <c r="E184"/>
  <c r="E183"/>
  <c r="E182"/>
  <c r="E181"/>
  <c r="E180"/>
  <c r="E179"/>
  <c r="E178"/>
  <c r="E177"/>
  <c r="E176"/>
  <c r="E175"/>
  <c r="E174"/>
  <c r="E173"/>
  <c r="D171"/>
  <c r="C171"/>
  <c r="E170"/>
  <c r="E169"/>
  <c r="D167"/>
  <c r="C167"/>
  <c r="E166"/>
  <c r="E165"/>
  <c r="E164"/>
  <c r="E163"/>
  <c r="E162"/>
  <c r="D160"/>
  <c r="C160"/>
  <c r="E159"/>
  <c r="E158"/>
  <c r="E157"/>
  <c r="E156"/>
  <c r="E155"/>
  <c r="D153"/>
  <c r="C153"/>
  <c r="E152"/>
  <c r="E151"/>
  <c r="E150"/>
  <c r="E149"/>
  <c r="E148"/>
  <c r="E147"/>
  <c r="E146"/>
  <c r="D144"/>
  <c r="C144"/>
  <c r="E143"/>
  <c r="D141"/>
  <c r="C141"/>
  <c r="E140"/>
  <c r="E139"/>
  <c r="E138"/>
  <c r="E137"/>
  <c r="D135"/>
  <c r="C135"/>
  <c r="E134"/>
  <c r="E133"/>
  <c r="E132"/>
  <c r="E131"/>
  <c r="E130"/>
  <c r="E129"/>
  <c r="D127"/>
  <c r="C127"/>
  <c r="E126"/>
  <c r="E125"/>
  <c r="E124"/>
  <c r="D122"/>
  <c r="C122"/>
  <c r="E121"/>
  <c r="D119"/>
  <c r="C119"/>
  <c r="E118"/>
  <c r="E117"/>
  <c r="E116"/>
  <c r="D114"/>
  <c r="C114"/>
  <c r="E113"/>
  <c r="D111"/>
  <c r="C111"/>
  <c r="E110"/>
  <c r="E109"/>
  <c r="E108"/>
  <c r="D106"/>
  <c r="C106"/>
  <c r="E105"/>
  <c r="E104"/>
  <c r="E103"/>
  <c r="E102"/>
  <c r="E101"/>
  <c r="E100"/>
  <c r="D98"/>
  <c r="C98"/>
  <c r="E97"/>
  <c r="E96"/>
  <c r="E95"/>
  <c r="D93"/>
  <c r="C93"/>
  <c r="E92"/>
  <c r="E91"/>
  <c r="E90"/>
  <c r="D88"/>
  <c r="C88"/>
  <c r="E87"/>
  <c r="E86"/>
  <c r="E85"/>
  <c r="E84"/>
  <c r="E83"/>
  <c r="E82"/>
  <c r="D80"/>
  <c r="C80"/>
  <c r="E79"/>
  <c r="E78"/>
  <c r="E77"/>
  <c r="E76"/>
  <c r="E75"/>
  <c r="D73"/>
  <c r="C73"/>
  <c r="E72"/>
  <c r="E71"/>
  <c r="E70"/>
  <c r="E69"/>
  <c r="E68"/>
  <c r="E67"/>
  <c r="D65"/>
  <c r="C65"/>
  <c r="E64"/>
  <c r="E63"/>
  <c r="D61"/>
  <c r="C61"/>
  <c r="E60"/>
  <c r="E59"/>
  <c r="E58"/>
  <c r="D56"/>
  <c r="C56"/>
  <c r="E55"/>
  <c r="E54"/>
  <c r="E53"/>
  <c r="E52"/>
  <c r="E51"/>
  <c r="D49"/>
  <c r="C49"/>
  <c r="E48"/>
  <c r="E47"/>
  <c r="E46"/>
  <c r="E45"/>
  <c r="E44"/>
  <c r="D42"/>
  <c r="C42"/>
  <c r="E41"/>
  <c r="E40"/>
  <c r="E39"/>
  <c r="E38"/>
  <c r="E37"/>
  <c r="E36"/>
  <c r="E35"/>
  <c r="E34"/>
  <c r="E33"/>
  <c r="E32"/>
  <c r="D30"/>
  <c r="C30"/>
  <c r="E29"/>
  <c r="E28"/>
  <c r="D26"/>
  <c r="C26"/>
  <c r="E25"/>
  <c r="E24"/>
  <c r="E23"/>
  <c r="E22"/>
  <c r="D20"/>
  <c r="C20"/>
  <c r="E19"/>
  <c r="E18"/>
  <c r="E17"/>
  <c r="D15"/>
  <c r="C15"/>
  <c r="E14"/>
  <c r="E13"/>
  <c r="E12"/>
  <c r="D10"/>
  <c r="C10"/>
  <c r="D202" i="31"/>
  <c r="D198"/>
  <c r="D190"/>
  <c r="D176"/>
  <c r="D165"/>
  <c r="D160"/>
  <c r="D155"/>
  <c r="D146"/>
  <c r="D142"/>
  <c r="D134"/>
  <c r="D130"/>
  <c r="D124"/>
  <c r="D118"/>
  <c r="D101"/>
  <c r="D98"/>
  <c r="D93"/>
  <c r="D76"/>
  <c r="D64"/>
  <c r="D51"/>
  <c r="D47"/>
  <c r="D44"/>
  <c r="D37"/>
  <c r="D32"/>
  <c r="D26"/>
  <c r="D22"/>
  <c r="D12"/>
  <c r="E41" i="22"/>
  <c r="E14"/>
  <c r="E15"/>
  <c r="E17"/>
  <c r="E18"/>
  <c r="E20"/>
  <c r="E21"/>
  <c r="E23"/>
  <c r="E24"/>
  <c r="E26"/>
  <c r="E27"/>
  <c r="E29"/>
  <c r="E30"/>
  <c r="E32"/>
  <c r="E33"/>
  <c r="E35"/>
  <c r="E36"/>
  <c r="E38"/>
  <c r="E39"/>
  <c r="D42"/>
  <c r="C42"/>
  <c r="E12" i="49"/>
  <c r="G92" i="15"/>
  <c r="F93"/>
  <c r="D93"/>
  <c r="D52" i="5"/>
  <c r="C52"/>
  <c r="E50"/>
  <c r="E45"/>
  <c r="E46"/>
  <c r="E40"/>
  <c r="E41"/>
  <c r="E42"/>
  <c r="E36"/>
  <c r="E33"/>
  <c r="E34"/>
  <c r="E35"/>
  <c r="E29"/>
  <c r="E30"/>
  <c r="E22"/>
  <c r="E23"/>
  <c r="E24"/>
  <c r="E19"/>
  <c r="E204" i="31"/>
  <c r="E205"/>
  <c r="E206"/>
  <c r="C202"/>
  <c r="C198"/>
  <c r="C190"/>
  <c r="E195"/>
  <c r="C176"/>
  <c r="E180"/>
  <c r="C165"/>
  <c r="E175"/>
  <c r="C160"/>
  <c r="C155"/>
  <c r="E159"/>
  <c r="E148"/>
  <c r="E150"/>
  <c r="E151"/>
  <c r="E152"/>
  <c r="E153"/>
  <c r="E154"/>
  <c r="C146"/>
  <c r="E145"/>
  <c r="C142"/>
  <c r="C134"/>
  <c r="C130"/>
  <c r="E127"/>
  <c r="E128"/>
  <c r="E129"/>
  <c r="C124"/>
  <c r="C118"/>
  <c r="C101"/>
  <c r="C98"/>
  <c r="E100"/>
  <c r="C93"/>
  <c r="C76"/>
  <c r="E91"/>
  <c r="E90"/>
  <c r="E89"/>
  <c r="E85"/>
  <c r="E82"/>
  <c r="E81"/>
  <c r="E79"/>
  <c r="E74"/>
  <c r="E71"/>
  <c r="E70"/>
  <c r="C64"/>
  <c r="E50"/>
  <c r="E54"/>
  <c r="E55"/>
  <c r="E56"/>
  <c r="E57"/>
  <c r="E58"/>
  <c r="E59"/>
  <c r="E60"/>
  <c r="E61"/>
  <c r="E62"/>
  <c r="E63"/>
  <c r="C51"/>
  <c r="C47"/>
  <c r="C44"/>
  <c r="E46"/>
  <c r="C37"/>
  <c r="C32"/>
  <c r="C26"/>
  <c r="C22"/>
  <c r="E14" i="5"/>
  <c r="E15"/>
  <c r="E16"/>
  <c r="E17"/>
  <c r="E20"/>
  <c r="E25"/>
  <c r="E26"/>
  <c r="E27"/>
  <c r="E31"/>
  <c r="E37"/>
  <c r="E38"/>
  <c r="E43"/>
  <c r="E47"/>
  <c r="E48"/>
  <c r="E51"/>
  <c r="D32" i="59"/>
  <c r="C3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12"/>
  <c r="D12" i="55"/>
  <c r="D12" i="54"/>
  <c r="D39" i="33"/>
  <c r="D36"/>
  <c r="D33"/>
  <c r="D30"/>
  <c r="D27"/>
  <c r="D18"/>
  <c r="D15"/>
  <c r="D12"/>
  <c r="C12" i="31"/>
  <c r="D15" i="26"/>
  <c r="D20" i="13"/>
  <c r="D17"/>
  <c r="D13"/>
  <c r="D9"/>
  <c r="F13" i="19"/>
  <c r="F14" s="1"/>
  <c r="D14"/>
  <c r="E14"/>
  <c r="G14"/>
  <c r="H14"/>
  <c r="C13"/>
  <c r="F21" i="21"/>
  <c r="F20"/>
  <c r="F17"/>
  <c r="F13"/>
  <c r="F26"/>
  <c r="F27"/>
  <c r="F25"/>
  <c r="F23" s="1"/>
  <c r="D10" i="49"/>
  <c r="D55" i="45"/>
  <c r="D14" i="17"/>
  <c r="D11"/>
  <c r="D41" i="12"/>
  <c r="C27" i="10"/>
  <c r="D22"/>
  <c r="D27" s="1"/>
  <c r="E25" i="44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D17" i="9"/>
  <c r="D14"/>
  <c r="D11"/>
  <c r="D13" i="47"/>
  <c r="D24" i="46"/>
  <c r="E13" i="38"/>
  <c r="E14"/>
  <c r="E15"/>
  <c r="E16"/>
  <c r="E17"/>
  <c r="D31" i="43"/>
  <c r="C31"/>
  <c r="E14"/>
  <c r="E15"/>
  <c r="E16"/>
  <c r="E17"/>
  <c r="E18"/>
  <c r="E19"/>
  <c r="E21"/>
  <c r="E22"/>
  <c r="E23"/>
  <c r="E24"/>
  <c r="E26"/>
  <c r="E27"/>
  <c r="E28"/>
  <c r="E29"/>
  <c r="E30"/>
  <c r="D14" i="57"/>
  <c r="C14"/>
  <c r="E13"/>
  <c r="E12"/>
  <c r="D13" i="56"/>
  <c r="C13"/>
  <c r="E12"/>
  <c r="C12" i="37"/>
  <c r="C209" i="31" l="1"/>
  <c r="D209"/>
  <c r="E212" i="7"/>
  <c r="E15"/>
  <c r="E56"/>
  <c r="E111"/>
  <c r="E114"/>
  <c r="E153"/>
  <c r="E202"/>
  <c r="E98"/>
  <c r="E106"/>
  <c r="E135"/>
  <c r="E144"/>
  <c r="E208"/>
  <c r="E127"/>
  <c r="E49"/>
  <c r="E73"/>
  <c r="E88"/>
  <c r="E141"/>
  <c r="E20"/>
  <c r="E61"/>
  <c r="E171"/>
  <c r="E187"/>
  <c r="E30"/>
  <c r="E65"/>
  <c r="E80"/>
  <c r="E93"/>
  <c r="E119"/>
  <c r="E220"/>
  <c r="E42"/>
  <c r="E160"/>
  <c r="E26"/>
  <c r="E122"/>
  <c r="E167"/>
  <c r="E199"/>
  <c r="D256"/>
  <c r="E10"/>
  <c r="E235"/>
  <c r="C256"/>
  <c r="E44" i="31"/>
  <c r="E98"/>
  <c r="E32" i="59"/>
  <c r="D27" i="13"/>
  <c r="I13" i="19"/>
  <c r="E31" i="43"/>
  <c r="E14" i="57"/>
  <c r="E13" i="56"/>
  <c r="C15" i="30"/>
  <c r="C12" i="55"/>
  <c r="E256" i="7" l="1"/>
  <c r="D15" i="55"/>
  <c r="C15"/>
  <c r="E14"/>
  <c r="E12"/>
  <c r="D13" i="35"/>
  <c r="C13"/>
  <c r="D12" i="34"/>
  <c r="C12"/>
  <c r="D20" i="54"/>
  <c r="E11"/>
  <c r="E12"/>
  <c r="E14"/>
  <c r="E15"/>
  <c r="E16"/>
  <c r="E17"/>
  <c r="E18"/>
  <c r="E19"/>
  <c r="E9"/>
  <c r="C20"/>
  <c r="E20" s="1"/>
  <c r="D12" i="36"/>
  <c r="C12"/>
  <c r="E36" i="33"/>
  <c r="E38"/>
  <c r="E41"/>
  <c r="D42"/>
  <c r="C39"/>
  <c r="E39" s="1"/>
  <c r="C15"/>
  <c r="C12"/>
  <c r="D56" i="32"/>
  <c r="E48"/>
  <c r="E49"/>
  <c r="E50"/>
  <c r="E51"/>
  <c r="E52"/>
  <c r="E53"/>
  <c r="E54"/>
  <c r="E55"/>
  <c r="C56"/>
  <c r="E13" i="26"/>
  <c r="E14"/>
  <c r="C15"/>
  <c r="C19" i="28"/>
  <c r="D25" i="16"/>
  <c r="E12"/>
  <c r="E13"/>
  <c r="E14"/>
  <c r="E15"/>
  <c r="E16"/>
  <c r="E17"/>
  <c r="E18"/>
  <c r="E19"/>
  <c r="E20"/>
  <c r="E21"/>
  <c r="E22"/>
  <c r="E23"/>
  <c r="E24"/>
  <c r="C25"/>
  <c r="C16" i="6"/>
  <c r="E23" i="13"/>
  <c r="C24"/>
  <c r="C20"/>
  <c r="C17"/>
  <c r="E17" s="1"/>
  <c r="C13"/>
  <c r="C9"/>
  <c r="E56" i="32" l="1"/>
  <c r="C27" i="13"/>
  <c r="E15" i="55"/>
  <c r="C42" i="33"/>
  <c r="E42" s="1"/>
  <c r="D13" i="53"/>
  <c r="C13"/>
  <c r="E12"/>
  <c r="E12" i="18"/>
  <c r="D13"/>
  <c r="C13"/>
  <c r="D12" i="14"/>
  <c r="C12"/>
  <c r="C14" i="19"/>
  <c r="D11" i="51"/>
  <c r="C11"/>
  <c r="E10"/>
  <c r="D11" i="50"/>
  <c r="C11"/>
  <c r="E10"/>
  <c r="C10" i="49"/>
  <c r="E10" s="1"/>
  <c r="D13"/>
  <c r="D11" i="48"/>
  <c r="C11"/>
  <c r="E10"/>
  <c r="E12" i="47"/>
  <c r="C10"/>
  <c r="C13" s="1"/>
  <c r="E13" s="1"/>
  <c r="C13" i="49" l="1"/>
  <c r="E13" s="1"/>
  <c r="I14" i="19"/>
  <c r="E10" i="47"/>
  <c r="E15" i="6"/>
  <c r="E13" i="53"/>
  <c r="E11" i="51"/>
  <c r="E11" i="50"/>
  <c r="E11" i="48"/>
  <c r="D16" i="6" l="1"/>
  <c r="E13"/>
  <c r="D21" i="40" l="1"/>
  <c r="C21"/>
  <c r="E20"/>
  <c r="E19"/>
  <c r="E17"/>
  <c r="E16"/>
  <c r="E15"/>
  <c r="E14"/>
  <c r="E12"/>
  <c r="D36" i="39"/>
  <c r="C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D18" i="38"/>
  <c r="E18" s="1"/>
  <c r="C18"/>
  <c r="E12"/>
  <c r="E14" i="37"/>
  <c r="E12"/>
  <c r="E12" i="36"/>
  <c r="E11"/>
  <c r="E12" i="34"/>
  <c r="E11"/>
  <c r="E36" i="39" l="1"/>
  <c r="E21" i="40"/>
  <c r="E35" i="33"/>
  <c r="E32"/>
  <c r="E30"/>
  <c r="E29"/>
  <c r="E26"/>
  <c r="E24"/>
  <c r="E23"/>
  <c r="E21"/>
  <c r="E20"/>
  <c r="E18"/>
  <c r="E17"/>
  <c r="E15"/>
  <c r="E14"/>
  <c r="E12"/>
  <c r="E47" i="32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33" i="33" l="1"/>
  <c r="E27"/>
  <c r="E207" i="31"/>
  <c r="E202"/>
  <c r="E201"/>
  <c r="E200"/>
  <c r="E198"/>
  <c r="E197"/>
  <c r="E196"/>
  <c r="E194"/>
  <c r="E193"/>
  <c r="E192"/>
  <c r="E209" l="1"/>
  <c r="E190"/>
  <c r="E189"/>
  <c r="E188"/>
  <c r="E187"/>
  <c r="E186"/>
  <c r="E185"/>
  <c r="E184"/>
  <c r="E183"/>
  <c r="E182"/>
  <c r="E181"/>
  <c r="E179"/>
  <c r="E178"/>
  <c r="E176"/>
  <c r="E174"/>
  <c r="E173"/>
  <c r="E172"/>
  <c r="E171"/>
  <c r="E170"/>
  <c r="E169"/>
  <c r="E168"/>
  <c r="E167"/>
  <c r="E165"/>
  <c r="E164"/>
  <c r="E163"/>
  <c r="E162"/>
  <c r="E160"/>
  <c r="E158"/>
  <c r="E157"/>
  <c r="E155"/>
  <c r="E149"/>
  <c r="E146"/>
  <c r="E144"/>
  <c r="E142"/>
  <c r="E141"/>
  <c r="E140"/>
  <c r="E139"/>
  <c r="E138"/>
  <c r="E137"/>
  <c r="E136"/>
  <c r="E134"/>
  <c r="E133"/>
  <c r="E132"/>
  <c r="E130"/>
  <c r="E126"/>
  <c r="E124"/>
  <c r="E123"/>
  <c r="E122"/>
  <c r="E121"/>
  <c r="E120"/>
  <c r="E118"/>
  <c r="E117"/>
  <c r="E116"/>
  <c r="E115"/>
  <c r="E114"/>
  <c r="E113"/>
  <c r="E112"/>
  <c r="E111"/>
  <c r="E110"/>
  <c r="E109"/>
  <c r="E108"/>
  <c r="E107"/>
  <c r="E106"/>
  <c r="E105"/>
  <c r="E104"/>
  <c r="E103"/>
  <c r="E101" s="1"/>
  <c r="E97"/>
  <c r="E96"/>
  <c r="E95"/>
  <c r="E93" s="1"/>
  <c r="E92"/>
  <c r="E88"/>
  <c r="E87"/>
  <c r="E86"/>
  <c r="E84"/>
  <c r="E83"/>
  <c r="E80"/>
  <c r="E78"/>
  <c r="E76" s="1"/>
  <c r="E75"/>
  <c r="E73"/>
  <c r="E72"/>
  <c r="E69"/>
  <c r="E68"/>
  <c r="E67"/>
  <c r="E66"/>
  <c r="E64"/>
  <c r="E53"/>
  <c r="E51" s="1"/>
  <c r="E49"/>
  <c r="E47"/>
  <c r="E43" l="1"/>
  <c r="E42"/>
  <c r="E41"/>
  <c r="E40"/>
  <c r="E39"/>
  <c r="E37" s="1"/>
  <c r="E36"/>
  <c r="E35"/>
  <c r="E34"/>
  <c r="E32"/>
  <c r="E31"/>
  <c r="E30"/>
  <c r="E29"/>
  <c r="E28"/>
  <c r="E26"/>
  <c r="E25"/>
  <c r="E24"/>
  <c r="E22"/>
  <c r="E21"/>
  <c r="E20"/>
  <c r="E19"/>
  <c r="E18"/>
  <c r="E17"/>
  <c r="E16"/>
  <c r="E15"/>
  <c r="E14"/>
  <c r="E12"/>
  <c r="D15" i="30"/>
  <c r="E14"/>
  <c r="E13"/>
  <c r="E12"/>
  <c r="E23" i="29"/>
  <c r="E22"/>
  <c r="E21"/>
  <c r="E20"/>
  <c r="E19"/>
  <c r="E18"/>
  <c r="E17"/>
  <c r="D15"/>
  <c r="C15"/>
  <c r="E14"/>
  <c r="D12"/>
  <c r="E12" s="1"/>
  <c r="C12"/>
  <c r="E19" i="28"/>
  <c r="D19"/>
  <c r="E18"/>
  <c r="E17"/>
  <c r="E16"/>
  <c r="E15"/>
  <c r="E14"/>
  <c r="E13"/>
  <c r="E12"/>
  <c r="D57" i="27"/>
  <c r="C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C24" i="29" l="1"/>
  <c r="E15" i="30"/>
  <c r="E15" i="29"/>
  <c r="E57" i="27"/>
  <c r="D24" i="29"/>
  <c r="E12" i="26"/>
  <c r="D12" i="24"/>
  <c r="C12"/>
  <c r="E11"/>
  <c r="E10"/>
  <c r="D31" i="23"/>
  <c r="C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5" i="26" l="1"/>
  <c r="E24" i="29"/>
  <c r="E31" i="23"/>
  <c r="E12" i="24"/>
  <c r="E12" i="22"/>
  <c r="I27" i="21"/>
  <c r="I26"/>
  <c r="I25"/>
  <c r="H23"/>
  <c r="H22" s="1"/>
  <c r="G23"/>
  <c r="E23"/>
  <c r="D23"/>
  <c r="C23"/>
  <c r="G22"/>
  <c r="F22"/>
  <c r="C21"/>
  <c r="I21" s="1"/>
  <c r="C20"/>
  <c r="I20" s="1"/>
  <c r="H18"/>
  <c r="G18"/>
  <c r="F18"/>
  <c r="E18"/>
  <c r="D18"/>
  <c r="C18" s="1"/>
  <c r="C17"/>
  <c r="I17" s="1"/>
  <c r="H15"/>
  <c r="G15"/>
  <c r="F15"/>
  <c r="E15"/>
  <c r="D15"/>
  <c r="C15" s="1"/>
  <c r="G14"/>
  <c r="E42" i="22" l="1"/>
  <c r="E22" i="21"/>
  <c r="D22" s="1"/>
  <c r="C22" s="1"/>
  <c r="I22" s="1"/>
  <c r="I18"/>
  <c r="I15"/>
  <c r="I23"/>
  <c r="F14"/>
  <c r="E14"/>
  <c r="D14" s="1"/>
  <c r="C14" s="1"/>
  <c r="C13"/>
  <c r="I13" s="1"/>
  <c r="I14" l="1"/>
  <c r="H14" s="1"/>
  <c r="H12"/>
  <c r="G12"/>
  <c r="G28" s="1"/>
  <c r="F12"/>
  <c r="F28" s="1"/>
  <c r="E12"/>
  <c r="E28" s="1"/>
  <c r="D12"/>
  <c r="E13" i="18"/>
  <c r="H28" i="21" l="1"/>
  <c r="C12"/>
  <c r="C28" s="1"/>
  <c r="I28" s="1"/>
  <c r="D28"/>
  <c r="E25" i="16"/>
  <c r="E11"/>
  <c r="G91" i="15"/>
  <c r="G90"/>
  <c r="G89"/>
  <c r="G88"/>
  <c r="G87"/>
  <c r="G86"/>
  <c r="E84"/>
  <c r="C84"/>
  <c r="G83"/>
  <c r="E81"/>
  <c r="C81"/>
  <c r="G80"/>
  <c r="E78"/>
  <c r="C78"/>
  <c r="G77"/>
  <c r="E75"/>
  <c r="C75"/>
  <c r="G74"/>
  <c r="E72"/>
  <c r="C72"/>
  <c r="G71"/>
  <c r="E69"/>
  <c r="C69"/>
  <c r="G68"/>
  <c r="E66"/>
  <c r="C66"/>
  <c r="G65"/>
  <c r="E63"/>
  <c r="C63"/>
  <c r="G62"/>
  <c r="G61"/>
  <c r="E59"/>
  <c r="C59"/>
  <c r="G58"/>
  <c r="E56"/>
  <c r="C56"/>
  <c r="G55"/>
  <c r="G54"/>
  <c r="E52"/>
  <c r="C52"/>
  <c r="G51"/>
  <c r="E49"/>
  <c r="C49"/>
  <c r="G48"/>
  <c r="G47"/>
  <c r="E45"/>
  <c r="C45"/>
  <c r="G44"/>
  <c r="E42"/>
  <c r="C42"/>
  <c r="G41"/>
  <c r="E39"/>
  <c r="C39"/>
  <c r="G38"/>
  <c r="E36"/>
  <c r="C36"/>
  <c r="G35"/>
  <c r="E33"/>
  <c r="C33"/>
  <c r="G32"/>
  <c r="E30"/>
  <c r="C30"/>
  <c r="G29"/>
  <c r="E27"/>
  <c r="C27"/>
  <c r="G26"/>
  <c r="E24"/>
  <c r="C24"/>
  <c r="G23"/>
  <c r="E21"/>
  <c r="C21"/>
  <c r="G20"/>
  <c r="G19"/>
  <c r="G18"/>
  <c r="E16"/>
  <c r="C16"/>
  <c r="G15"/>
  <c r="E13"/>
  <c r="C13"/>
  <c r="E11" i="14"/>
  <c r="I12" i="21" l="1"/>
  <c r="G13" i="15"/>
  <c r="G52"/>
  <c r="C93"/>
  <c r="G59"/>
  <c r="E93"/>
  <c r="G16"/>
  <c r="G24"/>
  <c r="G30"/>
  <c r="G36"/>
  <c r="G42"/>
  <c r="G66"/>
  <c r="G72"/>
  <c r="G78"/>
  <c r="G84"/>
  <c r="G21"/>
  <c r="G27"/>
  <c r="G33"/>
  <c r="G39"/>
  <c r="G45"/>
  <c r="G49"/>
  <c r="G56"/>
  <c r="G63"/>
  <c r="G69"/>
  <c r="G75"/>
  <c r="G81"/>
  <c r="E12" i="14"/>
  <c r="E27" i="13"/>
  <c r="E26"/>
  <c r="E24"/>
  <c r="E22" s="1"/>
  <c r="E20"/>
  <c r="E19"/>
  <c r="E16"/>
  <c r="E15"/>
  <c r="E13" s="1"/>
  <c r="E12"/>
  <c r="E11" s="1"/>
  <c r="E9"/>
  <c r="C24" i="46"/>
  <c r="E22"/>
  <c r="E21"/>
  <c r="E20"/>
  <c r="E19"/>
  <c r="E18"/>
  <c r="E17"/>
  <c r="E16"/>
  <c r="E15"/>
  <c r="E14"/>
  <c r="E13"/>
  <c r="E12"/>
  <c r="E11"/>
  <c r="E10"/>
  <c r="C55" i="45"/>
  <c r="E55" s="1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D17" i="17"/>
  <c r="C17"/>
  <c r="E16"/>
  <c r="E14"/>
  <c r="E13"/>
  <c r="E11"/>
  <c r="E75" i="12"/>
  <c r="E74"/>
  <c r="E73"/>
  <c r="E72"/>
  <c r="D70"/>
  <c r="C70"/>
  <c r="E69"/>
  <c r="D67"/>
  <c r="C67"/>
  <c r="E66"/>
  <c r="E65"/>
  <c r="D63"/>
  <c r="C63"/>
  <c r="E62"/>
  <c r="D60"/>
  <c r="C60"/>
  <c r="E59"/>
  <c r="D57"/>
  <c r="C57"/>
  <c r="E56"/>
  <c r="E55"/>
  <c r="D53"/>
  <c r="C53"/>
  <c r="E52"/>
  <c r="E51"/>
  <c r="E50"/>
  <c r="D48"/>
  <c r="C48"/>
  <c r="E47"/>
  <c r="E46"/>
  <c r="D44"/>
  <c r="C44"/>
  <c r="E43"/>
  <c r="C41"/>
  <c r="E41" s="1"/>
  <c r="E40"/>
  <c r="D38"/>
  <c r="C38"/>
  <c r="E37"/>
  <c r="E36"/>
  <c r="E35"/>
  <c r="D33"/>
  <c r="C33"/>
  <c r="E32"/>
  <c r="D30"/>
  <c r="C30"/>
  <c r="E29"/>
  <c r="D27"/>
  <c r="C27"/>
  <c r="E26"/>
  <c r="D24"/>
  <c r="C24"/>
  <c r="E23"/>
  <c r="D21"/>
  <c r="C21"/>
  <c r="E20"/>
  <c r="E19"/>
  <c r="E18"/>
  <c r="E17"/>
  <c r="D15"/>
  <c r="C15"/>
  <c r="E14"/>
  <c r="D12"/>
  <c r="C12"/>
  <c r="E11"/>
  <c r="D9"/>
  <c r="C9"/>
  <c r="E38" l="1"/>
  <c r="C76"/>
  <c r="E12"/>
  <c r="E53"/>
  <c r="E15"/>
  <c r="E44"/>
  <c r="E48"/>
  <c r="D76"/>
  <c r="G93" i="15"/>
  <c r="E17" i="17"/>
  <c r="E67" i="12"/>
  <c r="E21"/>
  <c r="E27"/>
  <c r="E33"/>
  <c r="E57"/>
  <c r="E63"/>
  <c r="E70"/>
  <c r="E9"/>
  <c r="E24"/>
  <c r="E30"/>
  <c r="E60"/>
  <c r="E24" i="46"/>
  <c r="D17" i="11"/>
  <c r="C16"/>
  <c r="E15"/>
  <c r="E14"/>
  <c r="E13"/>
  <c r="E12"/>
  <c r="E11"/>
  <c r="E27" i="10"/>
  <c r="E26"/>
  <c r="E25"/>
  <c r="E24"/>
  <c r="E22"/>
  <c r="E21"/>
  <c r="E19"/>
  <c r="E18"/>
  <c r="E16"/>
  <c r="E15"/>
  <c r="E13"/>
  <c r="C17" i="11" l="1"/>
  <c r="E17" s="1"/>
  <c r="E76" i="12"/>
  <c r="D52" i="44"/>
  <c r="C52"/>
  <c r="E24"/>
  <c r="E23"/>
  <c r="E22"/>
  <c r="E21"/>
  <c r="E20"/>
  <c r="E19"/>
  <c r="E18"/>
  <c r="E17"/>
  <c r="E16"/>
  <c r="E15"/>
  <c r="E14"/>
  <c r="E13"/>
  <c r="E12"/>
  <c r="E11"/>
  <c r="D21" i="9"/>
  <c r="E20"/>
  <c r="E19"/>
  <c r="C17"/>
  <c r="E16"/>
  <c r="C14"/>
  <c r="E13"/>
  <c r="C11"/>
  <c r="H61" i="8"/>
  <c r="G61"/>
  <c r="E61"/>
  <c r="D61"/>
  <c r="F60"/>
  <c r="C60"/>
  <c r="F59"/>
  <c r="C59"/>
  <c r="F58"/>
  <c r="C58"/>
  <c r="F57"/>
  <c r="C57"/>
  <c r="F56"/>
  <c r="C56"/>
  <c r="F55"/>
  <c r="C55"/>
  <c r="F54"/>
  <c r="C54"/>
  <c r="F53"/>
  <c r="C53"/>
  <c r="F52"/>
  <c r="C52"/>
  <c r="F51"/>
  <c r="C51"/>
  <c r="F50"/>
  <c r="C50"/>
  <c r="F49"/>
  <c r="C49"/>
  <c r="F48"/>
  <c r="C48"/>
  <c r="F47"/>
  <c r="C47"/>
  <c r="F46"/>
  <c r="C46"/>
  <c r="F45"/>
  <c r="C45"/>
  <c r="F44"/>
  <c r="C44"/>
  <c r="F43"/>
  <c r="C43"/>
  <c r="F42"/>
  <c r="C42"/>
  <c r="F41"/>
  <c r="C41"/>
  <c r="F40"/>
  <c r="C40"/>
  <c r="F39"/>
  <c r="C39"/>
  <c r="F38"/>
  <c r="C38"/>
  <c r="F37"/>
  <c r="C37"/>
  <c r="F36"/>
  <c r="C36"/>
  <c r="F35"/>
  <c r="C35"/>
  <c r="F34"/>
  <c r="C34"/>
  <c r="F33"/>
  <c r="C33"/>
  <c r="F32"/>
  <c r="C32"/>
  <c r="F31"/>
  <c r="C31"/>
  <c r="F30"/>
  <c r="C30"/>
  <c r="F29"/>
  <c r="C29"/>
  <c r="F28"/>
  <c r="C28"/>
  <c r="F27"/>
  <c r="C27"/>
  <c r="F26"/>
  <c r="C26"/>
  <c r="F25"/>
  <c r="C25"/>
  <c r="F24"/>
  <c r="C24"/>
  <c r="F23"/>
  <c r="C23"/>
  <c r="F22"/>
  <c r="C22"/>
  <c r="F21"/>
  <c r="C21"/>
  <c r="F20"/>
  <c r="C20"/>
  <c r="F19"/>
  <c r="C19"/>
  <c r="F18"/>
  <c r="C18"/>
  <c r="F17"/>
  <c r="C17"/>
  <c r="F16"/>
  <c r="C16"/>
  <c r="D12" i="20"/>
  <c r="C12"/>
  <c r="E11"/>
  <c r="E10"/>
  <c r="I55" i="8" l="1"/>
  <c r="I16"/>
  <c r="I18"/>
  <c r="I20"/>
  <c r="I22"/>
  <c r="I24"/>
  <c r="I26"/>
  <c r="I28"/>
  <c r="I30"/>
  <c r="I32"/>
  <c r="I34"/>
  <c r="I36"/>
  <c r="I38"/>
  <c r="I40"/>
  <c r="I42"/>
  <c r="I44"/>
  <c r="I46"/>
  <c r="I48"/>
  <c r="I50"/>
  <c r="I52"/>
  <c r="I54"/>
  <c r="I56"/>
  <c r="I58"/>
  <c r="I60"/>
  <c r="I17"/>
  <c r="I19"/>
  <c r="I21"/>
  <c r="I23"/>
  <c r="I25"/>
  <c r="I27"/>
  <c r="I29"/>
  <c r="I31"/>
  <c r="I33"/>
  <c r="I35"/>
  <c r="I37"/>
  <c r="I39"/>
  <c r="I41"/>
  <c r="I43"/>
  <c r="I45"/>
  <c r="I47"/>
  <c r="I49"/>
  <c r="I51"/>
  <c r="I53"/>
  <c r="I57"/>
  <c r="I59"/>
  <c r="E52" i="44"/>
  <c r="E11" i="9"/>
  <c r="E14"/>
  <c r="E17"/>
  <c r="C61" i="8"/>
  <c r="F61"/>
  <c r="C21" i="9"/>
  <c r="E12" i="20"/>
  <c r="E13" i="43"/>
  <c r="J16" i="25"/>
  <c r="I16"/>
  <c r="H16"/>
  <c r="F16"/>
  <c r="E16"/>
  <c r="D16"/>
  <c r="G15"/>
  <c r="C15"/>
  <c r="G14"/>
  <c r="C14"/>
  <c r="G13"/>
  <c r="C13"/>
  <c r="E21" i="9" l="1"/>
  <c r="K14" i="25"/>
  <c r="I61" i="8"/>
  <c r="C16" i="25"/>
  <c r="K13"/>
  <c r="G16"/>
  <c r="K15"/>
  <c r="K16" l="1"/>
  <c r="E13" i="5"/>
  <c r="D31" i="3"/>
  <c r="C31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52" i="5" l="1"/>
  <c r="E31" i="3"/>
  <c r="E11"/>
  <c r="D53" i="2"/>
  <c r="C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53" l="1"/>
  <c r="D28" i="1"/>
  <c r="C28"/>
  <c r="E27"/>
  <c r="E26"/>
  <c r="E25"/>
  <c r="E24"/>
  <c r="E23"/>
  <c r="E22"/>
  <c r="E21"/>
  <c r="E20"/>
  <c r="E19"/>
  <c r="E18"/>
  <c r="E17"/>
  <c r="E16"/>
  <c r="E15"/>
  <c r="E14"/>
  <c r="E13"/>
  <c r="E12"/>
  <c r="E11"/>
  <c r="E16" i="6"/>
  <c r="C15" i="37"/>
  <c r="D15"/>
  <c r="E15" s="1"/>
  <c r="E28" i="1" l="1"/>
</calcChain>
</file>

<file path=xl/sharedStrings.xml><?xml version="1.0" encoding="utf-8"?>
<sst xmlns="http://schemas.openxmlformats.org/spreadsheetml/2006/main" count="3291" uniqueCount="859">
  <si>
    <t>№ п/п</t>
  </si>
  <si>
    <t>в том числе:</t>
  </si>
  <si>
    <t>Муниципальный район</t>
  </si>
  <si>
    <t>Сорвижское сельское поселение</t>
  </si>
  <si>
    <t>Шембетское сельское поселение</t>
  </si>
  <si>
    <t>Подрезчихинское сельское поселение</t>
  </si>
  <si>
    <t>Верхошижемское городское поселение</t>
  </si>
  <si>
    <t>Зоновское сельское поселение</t>
  </si>
  <si>
    <t>Косинское сельское поселение</t>
  </si>
  <si>
    <t>Мякишинское сельское поселение</t>
  </si>
  <si>
    <t>Пунгинское сельское поселение</t>
  </si>
  <si>
    <t>Среднеивкинское сельское поселение</t>
  </si>
  <si>
    <t>Сырдинское сельское поселение</t>
  </si>
  <si>
    <t>Угорское сельское поселение</t>
  </si>
  <si>
    <t>Кулыжское сельское поселение</t>
  </si>
  <si>
    <t>Сосновское городское поселение</t>
  </si>
  <si>
    <t>Чекашевское сельское поселение</t>
  </si>
  <si>
    <t>Вонданское сельское поселение</t>
  </si>
  <si>
    <t>Зуевское городское поселение</t>
  </si>
  <si>
    <t>Кордяжское сельское поселение</t>
  </si>
  <si>
    <t>Соколовское сельское поселение</t>
  </si>
  <si>
    <t>Кикнурское городское поселение</t>
  </si>
  <si>
    <t>Зимнякское сельское поселение</t>
  </si>
  <si>
    <t>Кильмезское городское поселение</t>
  </si>
  <si>
    <t>Бурмакинское сельское поселение</t>
  </si>
  <si>
    <t>Пасеговское сельское поселение</t>
  </si>
  <si>
    <t>Чепецкое сельское поселение</t>
  </si>
  <si>
    <t>Чувашевское сельское поселение</t>
  </si>
  <si>
    <t>Большеперелазское сельское поселение</t>
  </si>
  <si>
    <t>Вичевское сельское поселение</t>
  </si>
  <si>
    <t>Михеевское сельское поселение</t>
  </si>
  <si>
    <t>Аджимское сельское поселение</t>
  </si>
  <si>
    <t>Нагорское городское поселение</t>
  </si>
  <si>
    <t>Немское городское поселение</t>
  </si>
  <si>
    <t>Немское сельское поселение</t>
  </si>
  <si>
    <t>Омутнинское городское поселение</t>
  </si>
  <si>
    <t>Вазюкское сельское поселение</t>
  </si>
  <si>
    <t>Орловское сельское поселение</t>
  </si>
  <si>
    <t>Ахмановское сельское поселение</t>
  </si>
  <si>
    <t>Безводнинское сельское поселение</t>
  </si>
  <si>
    <t>Войское сельское поселение</t>
  </si>
  <si>
    <t>Ижевское сельское поселение</t>
  </si>
  <si>
    <t>Обуховское сельское поселение</t>
  </si>
  <si>
    <t>Пижанское городское поселение</t>
  </si>
  <si>
    <t>Подосиновское городское поселение</t>
  </si>
  <si>
    <t>Утмановское сельское поселение</t>
  </si>
  <si>
    <t>Городищенское сельское поселение</t>
  </si>
  <si>
    <t>Корляковское сельское поселение</t>
  </si>
  <si>
    <t>Матвинурское сельское поселение</t>
  </si>
  <si>
    <t>Свечинское городское поселение</t>
  </si>
  <si>
    <t>Свечинское сельское поселение</t>
  </si>
  <si>
    <t>Бобинское сельское поселение</t>
  </si>
  <si>
    <t>Вахрушевское городское поселение</t>
  </si>
  <si>
    <t>Закаринское сельское поселение</t>
  </si>
  <si>
    <t>Ленинское сельское поселение</t>
  </si>
  <si>
    <t>Шестаковское сельское поселение</t>
  </si>
  <si>
    <t>Шиховское сельское поселение</t>
  </si>
  <si>
    <t>Греховское сельское поселение</t>
  </si>
  <si>
    <t>Ильинское сельское поселение</t>
  </si>
  <si>
    <t>Колянурское сельское поселение</t>
  </si>
  <si>
    <t>Мокинское сельское поселение</t>
  </si>
  <si>
    <t>Родыгинское сельское поселение</t>
  </si>
  <si>
    <t>Большевистское сельское поселение</t>
  </si>
  <si>
    <t>Кокуйское сельское поселение</t>
  </si>
  <si>
    <t>Михайловское сельское поселение</t>
  </si>
  <si>
    <t>Ныровское сельское поселение</t>
  </si>
  <si>
    <t>Пачинское сельское поселение</t>
  </si>
  <si>
    <t>Тужинское городское поселение</t>
  </si>
  <si>
    <t>33.2</t>
  </si>
  <si>
    <t>Порезское сельское поселение</t>
  </si>
  <si>
    <t>Унинское городское поселение</t>
  </si>
  <si>
    <t>Большеройское сельское поселение</t>
  </si>
  <si>
    <t>Савиновское сельское поселение</t>
  </si>
  <si>
    <t>Уржумское городское поселение</t>
  </si>
  <si>
    <t>Уржумское сельское поселение</t>
  </si>
  <si>
    <t>Фаленское городское поселение</t>
  </si>
  <si>
    <t>Черновское сельское поселение</t>
  </si>
  <si>
    <t>Верховинское сельское поселение</t>
  </si>
  <si>
    <t>Гирсовское сельское поселение</t>
  </si>
  <si>
    <t>Загарское сельское поселение</t>
  </si>
  <si>
    <t>Мурыгинское городское поселение</t>
  </si>
  <si>
    <t>Подгорцевское сельское поселение</t>
  </si>
  <si>
    <t>Юрьянское городское поселение</t>
  </si>
  <si>
    <t>Яранское городское поселение</t>
  </si>
  <si>
    <t>Город Вятские Поляны</t>
  </si>
  <si>
    <t>Город Кирово-Чепецк</t>
  </si>
  <si>
    <t>Город Котельнич</t>
  </si>
  <si>
    <t>Город Слободской</t>
  </si>
  <si>
    <t>Город Киров</t>
  </si>
  <si>
    <t>Итого</t>
  </si>
  <si>
    <t>Распределение</t>
  </si>
  <si>
    <t>Наименование муниципального района
(городского округа)</t>
  </si>
  <si>
    <t>___________</t>
  </si>
  <si>
    <t>Арбажский район – всего</t>
  </si>
  <si>
    <t>Афанасьевский район – всего</t>
  </si>
  <si>
    <t>Белохолуницкий район – всего</t>
  </si>
  <si>
    <t>Верхнекамский район – всего</t>
  </si>
  <si>
    <t>Верхошижемский район – всего</t>
  </si>
  <si>
    <t>Вятскополянский район – всего</t>
  </si>
  <si>
    <t>Даровской район – всего</t>
  </si>
  <si>
    <t>Зуевский район – всего</t>
  </si>
  <si>
    <t>Кикнурский район – всего</t>
  </si>
  <si>
    <t>Кильмезский муниципальный район – всего</t>
  </si>
  <si>
    <t>Кирово-Чепецкий район – всего</t>
  </si>
  <si>
    <t>Котельничский район – всего</t>
  </si>
  <si>
    <t>Куменский район – всего</t>
  </si>
  <si>
    <t>Лебяжский район – всего</t>
  </si>
  <si>
    <t>Лузский район – всего</t>
  </si>
  <si>
    <t>Малмыжский район – всего</t>
  </si>
  <si>
    <t>Нагорский район – всего</t>
  </si>
  <si>
    <t>Немский район – всего</t>
  </si>
  <si>
    <t>Нолинский район – всего</t>
  </si>
  <si>
    <t>Омутнинский район – всего</t>
  </si>
  <si>
    <t>Опаринский район – всего</t>
  </si>
  <si>
    <t>Оричевский район – всего</t>
  </si>
  <si>
    <t>Пижанский район – всего</t>
  </si>
  <si>
    <t>Подосиновский район Кировской области – всего</t>
  </si>
  <si>
    <t>Санчурский район – всего</t>
  </si>
  <si>
    <t>Свечинский район – всего</t>
  </si>
  <si>
    <t>Слободской район – всего</t>
  </si>
  <si>
    <t>Сунский район – всего</t>
  </si>
  <si>
    <t>Тужинский район – всего</t>
  </si>
  <si>
    <t>Унинский район – всего</t>
  </si>
  <si>
    <t>Уржумский муниципальный район – всего</t>
  </si>
  <si>
    <t>Фаленский район – всего</t>
  </si>
  <si>
    <t>Шабалинский район – всего</t>
  </si>
  <si>
    <t>Юрьянский район – всего</t>
  </si>
  <si>
    <t>Яранский район – всего</t>
  </si>
  <si>
    <t>37.2</t>
  </si>
  <si>
    <t>37.1</t>
  </si>
  <si>
    <t>36.3</t>
  </si>
  <si>
    <t>36.2</t>
  </si>
  <si>
    <t>36.1</t>
  </si>
  <si>
    <t>35.3</t>
  </si>
  <si>
    <t>35.2</t>
  </si>
  <si>
    <t>35.1</t>
  </si>
  <si>
    <t>34.5</t>
  </si>
  <si>
    <t>34.4</t>
  </si>
  <si>
    <t>34.3</t>
  </si>
  <si>
    <t>34.2</t>
  </si>
  <si>
    <t>34.1</t>
  </si>
  <si>
    <t>33.4</t>
  </si>
  <si>
    <t>33.3</t>
  </si>
  <si>
    <t>33.1</t>
  </si>
  <si>
    <t>32.2</t>
  </si>
  <si>
    <t>32.1</t>
  </si>
  <si>
    <t>31.2</t>
  </si>
  <si>
    <t>31.1</t>
  </si>
  <si>
    <t>31.3</t>
  </si>
  <si>
    <t>30.2</t>
  </si>
  <si>
    <t>30.1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</si>
  <si>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</si>
  <si>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</si>
  <si>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</si>
  <si>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</si>
  <si>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</si>
  <si>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</si>
  <si>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</si>
  <si>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</si>
  <si>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</si>
  <si>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</si>
  <si>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</si>
  <si>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</si>
  <si>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</si>
  <si>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</si>
  <si>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</si>
  <si>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</si>
  <si>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</si>
  <si>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</si>
  <si>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</si>
  <si>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8.1</t>
  </si>
  <si>
    <t>8.2</t>
  </si>
  <si>
    <t>8.3</t>
  </si>
  <si>
    <t>9.1</t>
  </si>
  <si>
    <t>9.2</t>
  </si>
  <si>
    <t>10.1</t>
  </si>
  <si>
    <t>11.1</t>
  </si>
  <si>
    <t>11.2</t>
  </si>
  <si>
    <t>11.3</t>
  </si>
  <si>
    <t>11.4</t>
  </si>
  <si>
    <t>12.1</t>
  </si>
  <si>
    <t>12.2</t>
  </si>
  <si>
    <t>12.3</t>
  </si>
  <si>
    <t>12.4</t>
  </si>
  <si>
    <t>12.5</t>
  </si>
  <si>
    <t>13.1</t>
  </si>
  <si>
    <t>13.2</t>
  </si>
  <si>
    <t>14.1</t>
  </si>
  <si>
    <t>15.1</t>
  </si>
  <si>
    <t>15.2</t>
  </si>
  <si>
    <t>15.3</t>
  </si>
  <si>
    <t>16.1</t>
  </si>
  <si>
    <t>16.2</t>
  </si>
  <si>
    <t>17.1</t>
  </si>
  <si>
    <t>17.2</t>
  </si>
  <si>
    <t>17.3</t>
  </si>
  <si>
    <t>18.1</t>
  </si>
  <si>
    <t>18.2</t>
  </si>
  <si>
    <t>19.1</t>
  </si>
  <si>
    <t>19.2</t>
  </si>
  <si>
    <t>20.1</t>
  </si>
  <si>
    <t>20.2</t>
  </si>
  <si>
    <t>20.3</t>
  </si>
  <si>
    <t>21.1</t>
  </si>
  <si>
    <t>21.2</t>
  </si>
  <si>
    <t>21.3</t>
  </si>
  <si>
    <t>21.4</t>
  </si>
  <si>
    <t>21.5</t>
  </si>
  <si>
    <t>21.6</t>
  </si>
  <si>
    <t>22.1</t>
  </si>
  <si>
    <t>22.2</t>
  </si>
  <si>
    <t>23.1</t>
  </si>
  <si>
    <t>24.1</t>
  </si>
  <si>
    <t>25.1</t>
  </si>
  <si>
    <t>25.2</t>
  </si>
  <si>
    <t>25.3</t>
  </si>
  <si>
    <t>25.4</t>
  </si>
  <si>
    <t>25.5</t>
  </si>
  <si>
    <t>26.1</t>
  </si>
  <si>
    <t>26.2</t>
  </si>
  <si>
    <t>26.3</t>
  </si>
  <si>
    <t>27.1</t>
  </si>
  <si>
    <t>27.2</t>
  </si>
  <si>
    <t>28</t>
  </si>
  <si>
    <t>28.1</t>
  </si>
  <si>
    <t>28.2</t>
  </si>
  <si>
    <t>29.1</t>
  </si>
  <si>
    <t>29.2</t>
  </si>
  <si>
    <t>29.3</t>
  </si>
  <si>
    <t>29.4</t>
  </si>
  <si>
    <t>29.5</t>
  </si>
  <si>
    <t>29.6</t>
  </si>
  <si>
    <t>29.7</t>
  </si>
  <si>
    <t>29.8</t>
  </si>
  <si>
    <t>43</t>
  </si>
  <si>
    <t>42</t>
  </si>
  <si>
    <t>41</t>
  </si>
  <si>
    <t>ЗАТО Первомайский</t>
  </si>
  <si>
    <t>40</t>
  </si>
  <si>
    <t>Яранский район</t>
  </si>
  <si>
    <t>39</t>
  </si>
  <si>
    <t>Юрьянский район</t>
  </si>
  <si>
    <t>38</t>
  </si>
  <si>
    <t>Шабалинский район</t>
  </si>
  <si>
    <t>37</t>
  </si>
  <si>
    <t>Фаленский район</t>
  </si>
  <si>
    <t>36</t>
  </si>
  <si>
    <t>Уржумский муниципальный район</t>
  </si>
  <si>
    <t>35</t>
  </si>
  <si>
    <t>Унинский район</t>
  </si>
  <si>
    <t>34</t>
  </si>
  <si>
    <t>Тужинский район</t>
  </si>
  <si>
    <t>33</t>
  </si>
  <si>
    <t>Сунский район</t>
  </si>
  <si>
    <t>32</t>
  </si>
  <si>
    <t>Советский район Кировской области</t>
  </si>
  <si>
    <t>31</t>
  </si>
  <si>
    <t>Слободской район</t>
  </si>
  <si>
    <t>30</t>
  </si>
  <si>
    <t>Свечинский район</t>
  </si>
  <si>
    <t>29</t>
  </si>
  <si>
    <t>Санчурский район</t>
  </si>
  <si>
    <t>Подосиновский район Кировской области</t>
  </si>
  <si>
    <t>27</t>
  </si>
  <si>
    <t>Пижанский район</t>
  </si>
  <si>
    <t>26</t>
  </si>
  <si>
    <t>Орловский район Кировской области</t>
  </si>
  <si>
    <t>25</t>
  </si>
  <si>
    <t>Оричевский район</t>
  </si>
  <si>
    <t>24</t>
  </si>
  <si>
    <t>Опаринский район</t>
  </si>
  <si>
    <t>23</t>
  </si>
  <si>
    <t>Омутнинский район</t>
  </si>
  <si>
    <t>22</t>
  </si>
  <si>
    <t>Нолинский район</t>
  </si>
  <si>
    <t>21</t>
  </si>
  <si>
    <t>Немский район</t>
  </si>
  <si>
    <t>20</t>
  </si>
  <si>
    <t>Нагорский район</t>
  </si>
  <si>
    <t>19</t>
  </si>
  <si>
    <t>Мурашинский район</t>
  </si>
  <si>
    <t>18</t>
  </si>
  <si>
    <t>Малмыжский район</t>
  </si>
  <si>
    <t>17</t>
  </si>
  <si>
    <t>Лузский район</t>
  </si>
  <si>
    <t>16</t>
  </si>
  <si>
    <t>Лебяжский район</t>
  </si>
  <si>
    <t>15</t>
  </si>
  <si>
    <t>Куменский район</t>
  </si>
  <si>
    <t>14</t>
  </si>
  <si>
    <t>Котельничский район</t>
  </si>
  <si>
    <t>13</t>
  </si>
  <si>
    <t>Кирово-Чепецкий район</t>
  </si>
  <si>
    <t>12</t>
  </si>
  <si>
    <t>Кильмезский муниципальный район</t>
  </si>
  <si>
    <t>11</t>
  </si>
  <si>
    <t>Кикнурский район</t>
  </si>
  <si>
    <t>10</t>
  </si>
  <si>
    <t>Зуевский район</t>
  </si>
  <si>
    <t>9</t>
  </si>
  <si>
    <t>Даровской район</t>
  </si>
  <si>
    <t>8</t>
  </si>
  <si>
    <t>Вятскополянский район</t>
  </si>
  <si>
    <t>7</t>
  </si>
  <si>
    <t>Верхошижемский район</t>
  </si>
  <si>
    <t>6</t>
  </si>
  <si>
    <t>Верхнекамский район</t>
  </si>
  <si>
    <t>5</t>
  </si>
  <si>
    <t>Богородский муниципальный район</t>
  </si>
  <si>
    <t>4</t>
  </si>
  <si>
    <t>Белохолуницкий район</t>
  </si>
  <si>
    <t>3</t>
  </si>
  <si>
    <t>Афанасьевский район</t>
  </si>
  <si>
    <t>2</t>
  </si>
  <si>
    <t>Арбажский район</t>
  </si>
  <si>
    <t>1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</si>
  <si>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
2016 год
тыс. руб</t>
  </si>
  <si>
    <t>МО
Описание</t>
  </si>
  <si>
    <t>МО
Номер МО</t>
  </si>
  <si>
    <t>Вариант=Б2016;
Табл=Расчитанные субвенции по МО;
ВР=000;
ФКР=0000;
Расп=000;
Дата=201600;
РО=0000000;
Субвенции=120000;
ГП=00000;
Направления=00000;</t>
  </si>
  <si>
    <t>Утверждено сводной бюджетной росписью
(тыс. рублей)</t>
  </si>
  <si>
    <t>Факт                                     (тыс. рублей)</t>
  </si>
  <si>
    <t>Процент исполнения (%)</t>
  </si>
  <si>
    <t>45</t>
  </si>
  <si>
    <t>44</t>
  </si>
  <si>
    <t>Лузское городское поселение</t>
  </si>
  <si>
    <t>Белохолуницкое городское поселение</t>
  </si>
  <si>
    <t>В том числе:</t>
  </si>
  <si>
    <t>Наименование муниципального района</t>
  </si>
  <si>
    <t>за счет средств областного бюджета</t>
  </si>
  <si>
    <t>_________</t>
  </si>
  <si>
    <t>Кирсинское городское поселение</t>
  </si>
  <si>
    <t>Субвенции местным бюджетам из областного бюджета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
2017 год
тыс. руб</t>
  </si>
  <si>
    <t>Вариант=Б2017 с учётом федеральных денег;
Табл=1.Расчитанные субвенции по МО;
ВР=000;
ФКР=0000;
Расп=000;
Дата=201700;
РО=8000;
Субвенции=030000;
ГП=00000;
Направления=00000;</t>
  </si>
  <si>
    <t>_____________</t>
  </si>
  <si>
    <t>Факт
(тыс. рублей)</t>
  </si>
  <si>
    <t>Утверждено сводной бюджетной росписью 
(тыс. рублей)</t>
  </si>
  <si>
    <t>_______________</t>
  </si>
  <si>
    <t>Заявка 2016 года</t>
  </si>
  <si>
    <t xml:space="preserve">Наименование муниципального образования
</t>
  </si>
  <si>
    <t>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
2017 год
тыс. руб</t>
  </si>
  <si>
    <t>Вариант=Б2017 с учётом федеральных денег;
Табл=1.Расчитанные субвенции по МО;
ВР=000;
ФКР=0000;
Расп=000;
Дата=201700;
РО=8000;
Субвенции=020000;
ГП=00000;
Направления=00000;</t>
  </si>
  <si>
    <t>__________</t>
  </si>
  <si>
    <t>Наименование муниципального образования</t>
  </si>
  <si>
    <t>№
 п/п</t>
  </si>
  <si>
    <t>Санчурское городское поселение</t>
  </si>
  <si>
    <t>Демьяновское городское поселение</t>
  </si>
  <si>
    <t>10.2</t>
  </si>
  <si>
    <t>Мурашинский район – всего</t>
  </si>
  <si>
    <t>Юбилейное сельское поселение</t>
  </si>
  <si>
    <t>Светлополянское городское поселение</t>
  </si>
  <si>
    <t>Рудничное городское поселение</t>
  </si>
  <si>
    <t>Наименование городского округа</t>
  </si>
  <si>
    <t>Нераспределенный  остаток</t>
  </si>
  <si>
    <t>Великорецкое сельское поселение</t>
  </si>
  <si>
    <t>Медянское сельское поселение</t>
  </si>
  <si>
    <t>Подосиновский район 
Кировской области</t>
  </si>
  <si>
    <t>Среднешунское сельское поселение</t>
  </si>
  <si>
    <t>Дубровское сельское поселение</t>
  </si>
  <si>
    <t>4.2</t>
  </si>
  <si>
    <t>4.3</t>
  </si>
  <si>
    <t>5.2</t>
  </si>
  <si>
    <t>5.3</t>
  </si>
  <si>
    <t>5.4</t>
  </si>
  <si>
    <t>5.5</t>
  </si>
  <si>
    <t>5.6</t>
  </si>
  <si>
    <t>5.7</t>
  </si>
  <si>
    <t>5.8</t>
  </si>
  <si>
    <t>5.9</t>
  </si>
  <si>
    <t>8.4</t>
  </si>
  <si>
    <t>8.5</t>
  </si>
  <si>
    <t>Кикнурское сельское поселение</t>
  </si>
  <si>
    <t>10.3</t>
  </si>
  <si>
    <t>11.5</t>
  </si>
  <si>
    <t>Вожгальское сельское поселение</t>
  </si>
  <si>
    <t>Ветошкинское сельское поселение</t>
  </si>
  <si>
    <t>13.3</t>
  </si>
  <si>
    <t>Лажское сельское поселение</t>
  </si>
  <si>
    <t>Староирюкское сельское поселение</t>
  </si>
  <si>
    <t>Мурашинское городское поселение</t>
  </si>
  <si>
    <t>18.3</t>
  </si>
  <si>
    <t>18.4</t>
  </si>
  <si>
    <t>Маромицкое сельское поселение</t>
  </si>
  <si>
    <t>Опаринское городское поселение</t>
  </si>
  <si>
    <t>Стрельское сельское поселение</t>
  </si>
  <si>
    <t>Пищальское сельское поселение</t>
  </si>
  <si>
    <t>22.3</t>
  </si>
  <si>
    <t>24.2</t>
  </si>
  <si>
    <t>24.3</t>
  </si>
  <si>
    <t>24.4</t>
  </si>
  <si>
    <t>24.5</t>
  </si>
  <si>
    <t>24.6</t>
  </si>
  <si>
    <t>24.7</t>
  </si>
  <si>
    <t>Пушемское сельское поселение</t>
  </si>
  <si>
    <t>26.4</t>
  </si>
  <si>
    <t>26.5</t>
  </si>
  <si>
    <t>Шишовское сельское поселение</t>
  </si>
  <si>
    <t>28.3</t>
  </si>
  <si>
    <t>28.4</t>
  </si>
  <si>
    <t>28.5</t>
  </si>
  <si>
    <t>28.6</t>
  </si>
  <si>
    <t>28.7</t>
  </si>
  <si>
    <t>28.8</t>
  </si>
  <si>
    <t>Лесниковское сельское поселение</t>
  </si>
  <si>
    <t>31.4</t>
  </si>
  <si>
    <t>Астраханское сельское поселение</t>
  </si>
  <si>
    <t>Буйское сельское поселение</t>
  </si>
  <si>
    <t>Русско-Турекское сельское поселение</t>
  </si>
  <si>
    <t>33.5</t>
  </si>
  <si>
    <t>33.6</t>
  </si>
  <si>
    <t>Левановское сельское поселение</t>
  </si>
  <si>
    <t>Медвеженское сельское поселение</t>
  </si>
  <si>
    <t>Петруненское сельское поселение</t>
  </si>
  <si>
    <t>Талицкое сельское поселение</t>
  </si>
  <si>
    <t>Высокораменское сельское поселение</t>
  </si>
  <si>
    <t>36.4</t>
  </si>
  <si>
    <t>36.5</t>
  </si>
  <si>
    <t>36.6</t>
  </si>
  <si>
    <t>36.7</t>
  </si>
  <si>
    <t>Сердежское сельское поселение</t>
  </si>
  <si>
    <t xml:space="preserve">Нагорский район </t>
  </si>
  <si>
    <t xml:space="preserve">Орловский район Кировской области </t>
  </si>
  <si>
    <t xml:space="preserve">Советский район Кировской области </t>
  </si>
  <si>
    <t xml:space="preserve">Уржумский муниципальный район </t>
  </si>
  <si>
    <t>Шурминское сельское поселение</t>
  </si>
  <si>
    <t xml:space="preserve">Даровской район – всего </t>
  </si>
  <si>
    <t>Лузянское сельское поселение</t>
  </si>
  <si>
    <t xml:space="preserve">Кикнурский район – всего </t>
  </si>
  <si>
    <t>Вихаревское сельское поселение</t>
  </si>
  <si>
    <t>Дамаскинское сельское поселение</t>
  </si>
  <si>
    <t>Моторское сельское поселение</t>
  </si>
  <si>
    <t xml:space="preserve">Котельничский район – всего </t>
  </si>
  <si>
    <t xml:space="preserve">Лебяжский район – всего </t>
  </si>
  <si>
    <t>Большекитякское сельское поселение</t>
  </si>
  <si>
    <t xml:space="preserve">Санчурский район – всего </t>
  </si>
  <si>
    <t xml:space="preserve">Тужинский район – всего </t>
  </si>
  <si>
    <t>Елганское сельское поселение</t>
  </si>
  <si>
    <t>Никулятское сельское поселение</t>
  </si>
  <si>
    <t>Салобелякское сельское поселение</t>
  </si>
  <si>
    <t xml:space="preserve">Итого </t>
  </si>
  <si>
    <t>Лебяжское городское поселение</t>
  </si>
  <si>
    <t>Наименование 
муниципального образования</t>
  </si>
  <si>
    <t>Краснополянское городское поселение</t>
  </si>
  <si>
    <t>Даровское городское поселение</t>
  </si>
  <si>
    <t>Малмыжское городское поселение</t>
  </si>
  <si>
    <t>Оричевское городское поселение</t>
  </si>
  <si>
    <t>Стрижевское городское поселение</t>
  </si>
  <si>
    <t>Советское городское поселение</t>
  </si>
  <si>
    <t>2.1.1</t>
  </si>
  <si>
    <t>2.4</t>
  </si>
  <si>
    <t>Заявка 2018 года</t>
  </si>
  <si>
    <t>3.1.1</t>
  </si>
  <si>
    <t>Лальское городское поселение</t>
  </si>
  <si>
    <t>Мурашинское сельское поселение</t>
  </si>
  <si>
    <t>№        п/п</t>
  </si>
  <si>
    <t xml:space="preserve">Омутнинское городское поселение </t>
  </si>
  <si>
    <t>Нераспределенный остаток</t>
  </si>
  <si>
    <t>Макарьевское сельское поселение</t>
  </si>
  <si>
    <t>Советский район 
Кировской области – всего</t>
  </si>
  <si>
    <t>Уржумский муниципальный 
район – всего</t>
  </si>
  <si>
    <t>Коныпское сельское поселение</t>
  </si>
  <si>
    <t>Денисовское сельское поселение</t>
  </si>
  <si>
    <t>19.3</t>
  </si>
  <si>
    <t>2.5</t>
  </si>
  <si>
    <t>2.6</t>
  </si>
  <si>
    <t>Биртяевское сельское поселение</t>
  </si>
  <si>
    <t>Мирнинское городское поселение</t>
  </si>
  <si>
    <t xml:space="preserve">Наименование 
муниципального района </t>
  </si>
  <si>
    <t>за счет средств, поступивших от государственной корпорации – Фонда содействия реформированию жилищно-коммунального хозяйства</t>
  </si>
  <si>
    <t xml:space="preserve">Наименование 
муниципального образования
</t>
  </si>
  <si>
    <t>Лыткинское сельское поселение</t>
  </si>
  <si>
    <t>Быдановское сельское поселение</t>
  </si>
  <si>
    <t>Всехсвятское сельское поселение</t>
  </si>
  <si>
    <t>Гуренское сельское поселение</t>
  </si>
  <si>
    <t>Климковское сельское поселение</t>
  </si>
  <si>
    <t>Поломское сельское поселение</t>
  </si>
  <si>
    <t>Прокопьевское сельское поселение</t>
  </si>
  <si>
    <t>Ракаловское сельское поселение</t>
  </si>
  <si>
    <t>Богородское городское поселение</t>
  </si>
  <si>
    <t>Ошланское сельское поселение</t>
  </si>
  <si>
    <t>Калачиговское сельское поселение</t>
  </si>
  <si>
    <t>Старопинигерское сельское поселение</t>
  </si>
  <si>
    <t>Верховонданское сельское поселение</t>
  </si>
  <si>
    <t>Кобрское сельское поселение</t>
  </si>
  <si>
    <t>Пиксурское сельское поселение</t>
  </si>
  <si>
    <t>Большепорекское сельское поселение</t>
  </si>
  <si>
    <t>Паскинское сельское поселение</t>
  </si>
  <si>
    <t>Рыбно-Ватажское сельское поселение</t>
  </si>
  <si>
    <t>Селинское сельское поселение</t>
  </si>
  <si>
    <t>Чернушское сельское поселение</t>
  </si>
  <si>
    <t>Мокрецовское сельское поселение</t>
  </si>
  <si>
    <t>Селезеневское сельское поселение</t>
  </si>
  <si>
    <t>Фатеевское сельское поселение</t>
  </si>
  <si>
    <t>Александровское сельское поселение</t>
  </si>
  <si>
    <t>Зайцевское сельское поселение</t>
  </si>
  <si>
    <t>Красногорское сельское поселение</t>
  </si>
  <si>
    <t>Покровское сельское поселение</t>
  </si>
  <si>
    <t>Родичевское сельское поселение</t>
  </si>
  <si>
    <t>Спасское сельское поселение</t>
  </si>
  <si>
    <t>Юрьевское сельское поселение</t>
  </si>
  <si>
    <t>Березниковское сельское поселение</t>
  </si>
  <si>
    <t>Арыкское сельское поселение</t>
  </si>
  <si>
    <t>Каксинвайское сельское поселение</t>
  </si>
  <si>
    <t>Константиновское сельское поселение</t>
  </si>
  <si>
    <t>Мари-Малмыжское сельское поселение</t>
  </si>
  <si>
    <t>Мелетское сельское поселение</t>
  </si>
  <si>
    <t>Новосмаильское сельское поселение</t>
  </si>
  <si>
    <t>Плотбищенское сельское поселение</t>
  </si>
  <si>
    <t>Преображенское сельское поселение</t>
  </si>
  <si>
    <t>Ральниковское сельское поселение</t>
  </si>
  <si>
    <t>Рожкинское сельское поселение</t>
  </si>
  <si>
    <t>Старотушкинское сельское поселение</t>
  </si>
  <si>
    <t>Архангельское сельское поселение</t>
  </si>
  <si>
    <t>Красноярское сельское поселение</t>
  </si>
  <si>
    <t>Истобенское сельское поселение</t>
  </si>
  <si>
    <t>Грековское сельское поселение</t>
  </si>
  <si>
    <t>Канахинское сельское поселение</t>
  </si>
  <si>
    <t>Комаровское сельское поселение</t>
  </si>
  <si>
    <t>Малополомское сельское поселение</t>
  </si>
  <si>
    <t>Сардыкское сельское поселение</t>
  </si>
  <si>
    <t>Сосновское сельское поселение</t>
  </si>
  <si>
    <t>Лазаревское сельское поселение</t>
  </si>
  <si>
    <t>Лопьяльское сельское поселение</t>
  </si>
  <si>
    <t>Петровское сельское поселение</t>
  </si>
  <si>
    <t>Пиляндышевское сельское поселение</t>
  </si>
  <si>
    <t>Рублевское сельское поселение</t>
  </si>
  <si>
    <t>Верхосунское сельское поселение</t>
  </si>
  <si>
    <t xml:space="preserve">Подосиновский район 
Кировской области – всего </t>
  </si>
  <si>
    <t>Сунский район  – всего</t>
  </si>
  <si>
    <t>Кильмезский муниципальный 
район – всего</t>
  </si>
  <si>
    <t>1.4</t>
  </si>
  <si>
    <t>8.6</t>
  </si>
  <si>
    <t>8.7</t>
  </si>
  <si>
    <t>8.8</t>
  </si>
  <si>
    <t>9.3</t>
  </si>
  <si>
    <t>9.4</t>
  </si>
  <si>
    <t>9.5</t>
  </si>
  <si>
    <t>9.6</t>
  </si>
  <si>
    <t>9.7</t>
  </si>
  <si>
    <t>9.8</t>
  </si>
  <si>
    <t>10.4</t>
  </si>
  <si>
    <t>10.5</t>
  </si>
  <si>
    <t>10.6</t>
  </si>
  <si>
    <t>10.7</t>
  </si>
  <si>
    <t>10.8</t>
  </si>
  <si>
    <t>12.6</t>
  </si>
  <si>
    <t>14.2</t>
  </si>
  <si>
    <t>14.3</t>
  </si>
  <si>
    <t>14.4</t>
  </si>
  <si>
    <t>16.3</t>
  </si>
  <si>
    <t>17.4</t>
  </si>
  <si>
    <t>17.5</t>
  </si>
  <si>
    <t>17.6</t>
  </si>
  <si>
    <t>22.4</t>
  </si>
  <si>
    <t>22.5</t>
  </si>
  <si>
    <t>22.6</t>
  </si>
  <si>
    <t>22.7</t>
  </si>
  <si>
    <t>22.8</t>
  </si>
  <si>
    <t>22.9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</si>
  <si>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</si>
  <si>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</si>
  <si>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</si>
  <si>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</si>
  <si>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</si>
  <si>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</si>
  <si>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</si>
  <si>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</si>
  <si>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</si>
  <si>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23.11</t>
  </si>
  <si>
    <t>Богородский муниципальный 
район – всего</t>
  </si>
  <si>
    <t>________________</t>
  </si>
  <si>
    <t>Факт 
(тыс. рублей)</t>
  </si>
  <si>
    <t>иных межбюджетных трансфертов местным бюджетам 
из областного бюджета на проведение ремонта жилых помещений участников и инвалидов Великой Отечественной войны в 2019 году</t>
  </si>
  <si>
    <t xml:space="preserve">Город Кирово-Чепецк </t>
  </si>
  <si>
    <t xml:space="preserve">Город Киров </t>
  </si>
  <si>
    <t>субсидий местным бюджетам из областного бюджета на оплату
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в 2019 году</t>
  </si>
  <si>
    <t>субсидий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
в 2019 году</t>
  </si>
  <si>
    <t>Афанасьевское городское поселение</t>
  </si>
  <si>
    <t>Ичетовкинское сельское поселение</t>
  </si>
  <si>
    <t>5.10</t>
  </si>
  <si>
    <t>7.3</t>
  </si>
  <si>
    <t>7.4</t>
  </si>
  <si>
    <t>7.5</t>
  </si>
  <si>
    <t>Верхобыстрицкое сельское поселение</t>
  </si>
  <si>
    <t>Куменское городское поселение</t>
  </si>
  <si>
    <t>Папуловское сельское поселение</t>
  </si>
  <si>
    <t>Калининское сельское поселение</t>
  </si>
  <si>
    <t>15.4</t>
  </si>
  <si>
    <t>15.5</t>
  </si>
  <si>
    <t>15.6</t>
  </si>
  <si>
    <t>Восточное городское поселение</t>
  </si>
  <si>
    <t>Заринское сельское поселение</t>
  </si>
  <si>
    <t>Адышевское сельское поселение</t>
  </si>
  <si>
    <t>Гарское сельское поселение</t>
  </si>
  <si>
    <t>Яхреньгское сельское поселение</t>
  </si>
  <si>
    <t>Люмпанурское сельское поселение</t>
  </si>
  <si>
    <t>Каринское сельское поселение</t>
  </si>
  <si>
    <t>28.9</t>
  </si>
  <si>
    <t>Озерницкое сельское поселение</t>
  </si>
  <si>
    <t>28.10</t>
  </si>
  <si>
    <t>Октябрьское сельское поселение</t>
  </si>
  <si>
    <t>28.11</t>
  </si>
  <si>
    <t>Светозаревское сельское поселение</t>
  </si>
  <si>
    <t>28.12</t>
  </si>
  <si>
    <t>Стуловское сельское поселение</t>
  </si>
  <si>
    <t>28.13</t>
  </si>
  <si>
    <t>28.14</t>
  </si>
  <si>
    <t>Кичминское сельское поселение</t>
  </si>
  <si>
    <t>Лошкаринское сельское поселение</t>
  </si>
  <si>
    <t>29.9</t>
  </si>
  <si>
    <t>29.10</t>
  </si>
  <si>
    <t>Курчумское сельское поселение</t>
  </si>
  <si>
    <t>Гостовское сельское поселение</t>
  </si>
  <si>
    <t>35.4</t>
  </si>
  <si>
    <t>Ленинское городское поселение</t>
  </si>
  <si>
    <t>35.5</t>
  </si>
  <si>
    <t>Новотроицкое сельское поселение</t>
  </si>
  <si>
    <t>35.6</t>
  </si>
  <si>
    <t>Кугушерское сельское поселение</t>
  </si>
  <si>
    <t>37.3</t>
  </si>
  <si>
    <t>37.4</t>
  </si>
  <si>
    <t xml:space="preserve">субсидий местным бюджетам из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 в 2019 году </t>
  </si>
  <si>
    <t>Опытнопольское сельское поселение</t>
  </si>
  <si>
    <t xml:space="preserve"> Распределение
субсидий местным бюджетам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отказались, в 2019 году</t>
  </si>
  <si>
    <t>Корминское сельское поселение</t>
  </si>
  <si>
    <t xml:space="preserve">Верховонданское сельское поселение </t>
  </si>
  <si>
    <t>Малокильмезское сельское поселение</t>
  </si>
  <si>
    <t xml:space="preserve">Пижанский район – всего </t>
  </si>
  <si>
    <t>Никольское сельское поселение</t>
  </si>
  <si>
    <t>субсидий местным бюджетам из областного бюджета
на создание условий для обеспечения  жителей населенных пунктов области услугами связи в 2019 году</t>
  </si>
  <si>
    <t>Лесное городское поселение</t>
  </si>
  <si>
    <t>Песковское городское поселение</t>
  </si>
  <si>
    <t>субсидий местным бюджетам из областного бюджета на выравнивание обеспеченности муниципальных образований области в 2019 году</t>
  </si>
  <si>
    <t xml:space="preserve">Загарское сельское поселение </t>
  </si>
  <si>
    <t>субсидий местным бюджетам из областного бюджета на реализацию мер, направленных на выполнение предписаний надзорных органов и приведение зданий в соответствие с требованиями, предъявляемыми 
к безопасности в процессе эксплуатации, в  муниципальных общеобразовательных организациях в 2019 году</t>
  </si>
  <si>
    <t>субсидий местным бюджетам из областного бюджета
на обеспечение мероприятий по переселению граждан из аварийного
 жилищного фонда в 2019 году</t>
  </si>
  <si>
    <t>Краснополянское 
городское поселение</t>
  </si>
  <si>
    <t>2.2.1</t>
  </si>
  <si>
    <t>2.2.2</t>
  </si>
  <si>
    <t>Заявка 2019 года</t>
  </si>
  <si>
    <t>субсидий местным бюджетам из областного бюджета на реализацию мероприятий, направленных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населения, в 2019 году</t>
  </si>
  <si>
    <t>субсидий бюджету местным бюджетам из областного бюджета на реализацию Государственной программы Кировской области "Развитие физической культуры и спорта" в 2019 году</t>
  </si>
  <si>
    <t>№
п/п</t>
  </si>
  <si>
    <t xml:space="preserve"> на закупку спортивного оборудования для оснащения спортивных школ олимпийского резерва</t>
  </si>
  <si>
    <t xml:space="preserve">Наименование 
муниципального района
(городского округа) </t>
  </si>
  <si>
    <t>субсидий местным бюджетам из областного бюджета на осуществление дорожной деятельности 
в отношении автомобильных дорог общего пользования местного значения в 2019 году</t>
  </si>
  <si>
    <t>В том числе на строительство (реконструкцию), капитальный ремонт, ремонт и содержание автомобильных дорог общего пользования местного значения</t>
  </si>
  <si>
    <t xml:space="preserve">  в 2019 году</t>
  </si>
  <si>
    <t xml:space="preserve">в 2019 году городским округам, за исключением городских округов, участвующих в реализации мероприятий регионального проекта "Дорожная сеть Кировской области" </t>
  </si>
  <si>
    <t>субсидий местным бюджетам из областного бюджета 
на поддержку малого и среднего предпринимательства в 2019 году</t>
  </si>
  <si>
    <t xml:space="preserve">субсидий местным бюджетам из областного бюджета
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в 2019 году </t>
  </si>
  <si>
    <t>субсидий местным бюджетам из областного бюджета 
на повышение оплаты труда работникам муниципальных учреждений 
и органов местного самоуправления в 2019 году</t>
  </si>
  <si>
    <t>№ 
п/п</t>
  </si>
  <si>
    <t>Подосиновский район
Кировской области</t>
  </si>
  <si>
    <t>субсидий местным бюджетам из областного бюджета 
на строительство и реконструкцию (модернизацию) объектов 
питьевого водоснабжения в 2019 году</t>
  </si>
  <si>
    <t>субсидий местным бюджетам из областного бюджета 
на реализацию мероприятий по содействию созданию новых мест 
в общеобразовательных организациях в 2019 году</t>
  </si>
  <si>
    <t>субсидий бюджету муниципального образования "Город Киров"
из областного бюджета на обеспечение мероприятий по созданию дополнительных мест для детей в возрасте до семи лет 
в образовательных организациях, осуществляющих образовательную деятельность по образовательным программам дошкольного образования, в 2019 году</t>
  </si>
  <si>
    <t>субсидий бюджету муниципального образования Среднеивкинское сельское поселение Верхошижемского муниципального района Кировской области из областного бюджета на комплексное обустройство населенных пунктов, расположенных в сельских поселениях, объектами социальной и инженерной инфраструктуры в 2019 году</t>
  </si>
  <si>
    <t>Наименование 
городского округа</t>
  </si>
  <si>
    <t>субсидий бюджету муниципального образования "Город Киров" 
из областного бюджета на проведение комплексных кадастровых работ 
в 2019 году</t>
  </si>
  <si>
    <t>субсидий бюджету муниципального образования "Город Киров" 
из областного бюджета на реализацию мероприятий по стимулированию программ развития жилищного строительства в 2019 году</t>
  </si>
  <si>
    <t>Кильмезский 
муниципальный район</t>
  </si>
  <si>
    <t xml:space="preserve">Вятскополянский район </t>
  </si>
  <si>
    <t>Распределение
субсидий местным бюджетам из областного бюджета 
на реализацию мероприятий, направленных на подготовку объектов коммунальной инфраструктуры к работе в осенне-зимний период,
в 2019 году</t>
  </si>
  <si>
    <t>субсидий местным бюджетам из областного бюджета 
на подготовку муниципальными образованиями Кировской области сведений о границах населенных пунктов для включения в документы территориального планирования в случаях, установленных Градостроительным кодексом Российской Федерации, в 2019 году</t>
  </si>
  <si>
    <t>____________</t>
  </si>
  <si>
    <t xml:space="preserve">Наименование 
муниципального района
</t>
  </si>
  <si>
    <t>иных межбюджетных трансфертов местным бюджетам из областного бюджета на финансовое обеспечение мероприятий по созданию дополнительных мест для детей в возрасте от двух месяцев до трех лет 
в образовательных организациях, осуществляющих образовательную деятельность по образовательным программам дошкольного образования, в 2019 году</t>
  </si>
  <si>
    <t>иных межбюджетных трансфертов местным бюджетам
 из областного бюджета на государственную поддержку муниципальных общеобразовательных организаций Кировской области, 
обеспечивающих высокое качество образования, в 2019 году</t>
  </si>
  <si>
    <t>иных межбюджетных трансфертов местным бюджетам на реализацию регионального проекта "Дорожная сеть Кировской области" в 2019 году</t>
  </si>
  <si>
    <t>грантов местным бюджетам из областного бюджета на реализацию 
проекта "Народный бюджет" в 2019 году</t>
  </si>
  <si>
    <t xml:space="preserve">Даровское городское поселение </t>
  </si>
  <si>
    <t xml:space="preserve">Малмыжское городское поселение </t>
  </si>
  <si>
    <t xml:space="preserve">Пижанское городское поселение </t>
  </si>
  <si>
    <t xml:space="preserve">Вахрушевское городское поселение </t>
  </si>
  <si>
    <t xml:space="preserve">Советское городское поселение </t>
  </si>
  <si>
    <t xml:space="preserve">Унинское городское поселение </t>
  </si>
  <si>
    <t xml:space="preserve">Уржумское городское поселение </t>
  </si>
  <si>
    <t xml:space="preserve">Фаленское городское поселение </t>
  </si>
  <si>
    <t>Уржумский 
муниципальный район – всего</t>
  </si>
  <si>
    <t>иных межбюджетных трансфертов местным бюджетам из областного бюджета на содержание автомобильных дорог общего пользования местного значения в части выполнения мероприятий по обеспечению безопасности дорожного движения в 2019 году</t>
  </si>
  <si>
    <t>иных межбюджетных трансфертов бюджету муниципального образования "Город Киров" из областного бюджета на строительство объекта "Путепровод с реконструкцией ул. Ивана Попова 
от ул. Щорса до ул. Чистопрудненской в г. Кирове" в 2019 году</t>
  </si>
  <si>
    <t>иных межбюджетных трансфертов местным бюджетам 
из областного бюджета на разработку программы комплексного развития транспортной инфраструктуры, комплексной схемы организации транспортного обслуживания населения общественным транспортом, комплексной схемы организации дорожного движения 
в 2019 году</t>
  </si>
  <si>
    <t>иных межбюджетных трансфертов бюджету муниципального образования Советское городское поселение Советского района Кировской области из областного бюджета на финансовое обеспечение расходов по реализации проектов создания комфортной городской среды в малых городах и исторических поселениях в рамках проведения Всероссийского конкурса лучших проектов создания комфортной городской среды в 2019 году</t>
  </si>
  <si>
    <t>Наименование
муниципального района</t>
  </si>
  <si>
    <t>иных межбюджетных трансфертов бюджету муниципального образования Яранский муниципальный район Кировской области
из областного бюджета на активизацию работы по централизации бюджетного (бухгалтерского) учета, составлению бюджетной (бухгалтерской) отчетности в 2019 году</t>
  </si>
  <si>
    <t>иных межбюджетных трансфертов местным бюджетам из областного бюджета на финансовое обеспечение (возмещение) затрат 
на приобретение мазута в 2019 году</t>
  </si>
  <si>
    <t>город Котельнич</t>
  </si>
  <si>
    <t>Просницкое сельское поселение</t>
  </si>
  <si>
    <t>за счет средств некоммерческой организации "Фонд развития моногородов"</t>
  </si>
  <si>
    <t>1.5</t>
  </si>
  <si>
    <t>1.6</t>
  </si>
  <si>
    <t>1.7</t>
  </si>
  <si>
    <t>1.8</t>
  </si>
  <si>
    <t>субсидий местным бюджетам 
из резервного фонда Правительства Кировской области в 2019 году</t>
  </si>
  <si>
    <t>Слудское сельское поселение</t>
  </si>
  <si>
    <t>Мухинское сельское поселение</t>
  </si>
  <si>
    <t>8.9</t>
  </si>
  <si>
    <t>8.10</t>
  </si>
  <si>
    <t>8.11</t>
  </si>
  <si>
    <t>Бурашевское сельское поселение</t>
  </si>
  <si>
    <t>Поломкое сельское поселение</t>
  </si>
  <si>
    <t>Филипповское сельское поселение</t>
  </si>
  <si>
    <t>9.9</t>
  </si>
  <si>
    <t>9.10</t>
  </si>
  <si>
    <t>Вишкильское сельское поселение</t>
  </si>
  <si>
    <t>Карпушинское сельское поселение</t>
  </si>
  <si>
    <t>Комсомольское сельское поселение</t>
  </si>
  <si>
    <t>Молотниковское сельское поселение</t>
  </si>
  <si>
    <t>Сретенское сельское поселение</t>
  </si>
  <si>
    <t>Чистопольское сельское поселение</t>
  </si>
  <si>
    <t>10.9</t>
  </si>
  <si>
    <t>10.10</t>
  </si>
  <si>
    <t>10.11</t>
  </si>
  <si>
    <t>10.12</t>
  </si>
  <si>
    <t>10.13</t>
  </si>
  <si>
    <t>10.14</t>
  </si>
  <si>
    <t>10.15</t>
  </si>
  <si>
    <t>Савальское сельское поселение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</si>
  <si>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</si>
  <si>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</si>
  <si>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</si>
  <si>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</si>
  <si>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</si>
  <si>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</si>
  <si>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</si>
  <si>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</si>
  <si>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</si>
  <si>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</si>
  <si>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</si>
  <si>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</si>
  <si>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Кырчанское сельское поселение</t>
  </si>
  <si>
    <t>Рябиновское сельское поселение</t>
  </si>
  <si>
    <t>Шварихинское сельское поселение</t>
  </si>
  <si>
    <t>Сметанинское городское поселение</t>
  </si>
  <si>
    <t>Шишовское городское поселение</t>
  </si>
  <si>
    <t>19.4</t>
  </si>
  <si>
    <t>19.5</t>
  </si>
  <si>
    <t>19.6</t>
  </si>
  <si>
    <t>19.7</t>
  </si>
  <si>
    <t>Донауровское сельское поселение</t>
  </si>
  <si>
    <t>23.12</t>
  </si>
  <si>
    <t>Пертуненское сельское поселение</t>
  </si>
  <si>
    <t>Шкаланское сельское поселение</t>
  </si>
  <si>
    <t xml:space="preserve">Всего
</t>
  </si>
  <si>
    <t>Всего</t>
  </si>
  <si>
    <t>Нолинское городское поселение</t>
  </si>
  <si>
    <t>Орловское городское поселение</t>
  </si>
  <si>
    <t>субсидий местным бюджетам из областного бюджета на поддержку отрасли культуры в 2019 году</t>
  </si>
  <si>
    <t>всего</t>
  </si>
  <si>
    <t>на государ-ственную поддержку лучших сельских учреждений культуры</t>
  </si>
  <si>
    <t>на государ-ственную поддержку лучших работников сельских учреждений культуры</t>
  </si>
  <si>
    <t>на комплектование книжных фондов муниципальных общедоступных библиотек</t>
  </si>
  <si>
    <t>на 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</t>
  </si>
  <si>
    <t>Богородский 
муниципальный район</t>
  </si>
  <si>
    <t>Опаринское 
городское поселение</t>
  </si>
  <si>
    <t>Маромицкое 
сельское поселение</t>
  </si>
  <si>
    <t>Орловский район 
Кировской области – всего</t>
  </si>
  <si>
    <t>Уржумское 
городское поселение</t>
  </si>
  <si>
    <t>_________________</t>
  </si>
  <si>
    <t>субсидий местным бюджетам из областного бюджета 
на создание дополнительных мест для детей в возрасте от полутора
до трех лет в образовательных организациях, осуществляющих образовательную деятельность по образовательным программам дошкольного образования, в 2019 году</t>
  </si>
  <si>
    <t xml:space="preserve">субсидий местным бюджетам из областного бюджета 
на создание в муниципальных общеобразовательных организациях, расположенных в сельской местности, условий для занятий 
физической культурой и спортом в 2019 году </t>
  </si>
  <si>
    <t>Советский район 
Кировской области</t>
  </si>
  <si>
    <t>Уржумский 
муниципальный район</t>
  </si>
  <si>
    <t>субсидий местным бюджетам из областного бюджета 
на софинансирование расходных обязательств на предоставление социальных выплат молодым семьям на приобретение (строительство) жилья в 2019 году</t>
  </si>
  <si>
    <t xml:space="preserve">субсидий местным бюджетам из областного бюджета 
на обеспечение развития и укрепления материально-технической базы домов культуры в населенных пунктах с числом жителей до 50 тысяч 
в 2019 году
</t>
  </si>
  <si>
    <t>Подосиновский район 
Кировской области – всего</t>
  </si>
  <si>
    <t>на строительство 
и реконструкцию малобюджетных физкультурно-спортивных объектов шаговой доступности</t>
  </si>
  <si>
    <t>Орловский район 
Кировской области</t>
  </si>
  <si>
    <t>Кильмезский 
муниципальный район – всего</t>
  </si>
  <si>
    <t>субсидий местным бюджетам из областного бюджета на капитальные вложения в объекты газификации муниципальной собственности 
в 2019 году</t>
  </si>
  <si>
    <t xml:space="preserve">Орловский район 
Кировской области </t>
  </si>
  <si>
    <t xml:space="preserve">Советский район 
Кировской области </t>
  </si>
  <si>
    <t>Наименование 
муниципального района 
(городского округа)</t>
  </si>
  <si>
    <t>Наименование 
муниципального района
(городского округа)</t>
  </si>
  <si>
    <t>субсидий местным бюджетам из областного бюджета 
на формирование современной городской среды в 2019 году</t>
  </si>
  <si>
    <t xml:space="preserve">В том числе 
за счет остатков 2018 года
</t>
  </si>
  <si>
    <t xml:space="preserve">субсидий бюджету муниципального образования 
"Город Вятские Поляны" из областного бюджета на ремонт основных (центральных) улиц в моногородах Кировской области в 2019 году
</t>
  </si>
  <si>
    <t>Наименование 
муниципального района</t>
  </si>
  <si>
    <t xml:space="preserve">субсидий бюджету муниципального образования 
Вятскополянский муниципальный район Кировской области 
на капитальный ремонт зданий и объектов муниципальных образовательных организаций в 2019 году
</t>
  </si>
  <si>
    <t xml:space="preserve">субсидий бюджету муниципального образования Кильмезский муниципальный район Кировской области из областного бюджета
на приобретение зданий для размещения образовательных организаций 
в 2019 году 
</t>
  </si>
  <si>
    <t>иных межбюджетных трансфертов местным бюджетам из областного бюджета на реализацию государственной программы Кировской области "Содействие развитию гражданского общества, поддержка социально ориентированных некоммерческих организаций и укрепление единства российской нации" на 2013 – 2021 годы в 2019 году</t>
  </si>
  <si>
    <t>иных межбюджетных трансфертов бюджету муниципального образования "Город Киров" из областного бюджета на мероприятия 
по обеспечению безопасности дорожного движения на автомобильных дорогах общего пользования местного значения в 2019 году</t>
  </si>
  <si>
    <t>дотаций бюджету закрытого административно-территориального образования Первомайский из областного бюджета, 
связанных с особым режимом безопасного функционирования закрытых административно-территориальных образований, в 2019 году</t>
  </si>
  <si>
    <t>иных межбюджетных трансфертов местным бюджетам из областного бюджета на выполнение дополнительных работ (услуг)  в рамках реализации мероприятий по созданию дополнительных мест 
в образовательных организациях, осуществляющих образовательную деятельность по образовательным программам дошкольного образования, в 2019 году</t>
  </si>
  <si>
    <t>к Закону Кировской области</t>
  </si>
  <si>
    <t>"Об исполнении областного</t>
  </si>
  <si>
    <t>Приложение 26</t>
  </si>
  <si>
    <t>бюджета за 2019 год"</t>
  </si>
  <si>
    <t>Приложение 27</t>
  </si>
  <si>
    <t>Приложение 28</t>
  </si>
  <si>
    <t>Приложение 29</t>
  </si>
  <si>
    <t>Приложение 30</t>
  </si>
  <si>
    <t>Приложение 32</t>
  </si>
  <si>
    <t>Приложение 31</t>
  </si>
  <si>
    <t>Приложение 33</t>
  </si>
  <si>
    <t>Приложение 34</t>
  </si>
  <si>
    <t>Приложение 35</t>
  </si>
  <si>
    <t>Приложение 36</t>
  </si>
  <si>
    <t>Приложение 37</t>
  </si>
  <si>
    <t>Приложение 38</t>
  </si>
  <si>
    <t>Приложение 39</t>
  </si>
  <si>
    <t>Приложение 40</t>
  </si>
  <si>
    <t>Приложение 41</t>
  </si>
  <si>
    <t>Приложение 42</t>
  </si>
  <si>
    <t>Приложение 43</t>
  </si>
  <si>
    <t>Приложение 44</t>
  </si>
  <si>
    <t>Приложение 45</t>
  </si>
  <si>
    <t>Приложение 46</t>
  </si>
  <si>
    <t>Приложение 47</t>
  </si>
  <si>
    <t>Приложение 48</t>
  </si>
  <si>
    <t>Приложение 49</t>
  </si>
  <si>
    <t>Приложение 50</t>
  </si>
  <si>
    <t>Приложение 51</t>
  </si>
  <si>
    <t>Приложение 52</t>
  </si>
  <si>
    <t>Приложение 53</t>
  </si>
  <si>
    <t>Приложение 54</t>
  </si>
  <si>
    <t>Приложение 55</t>
  </si>
  <si>
    <t>Приложение 56</t>
  </si>
  <si>
    <t>Приложение 57</t>
  </si>
  <si>
    <t>Приложение 58</t>
  </si>
  <si>
    <t>Приложение 59</t>
  </si>
  <si>
    <t>Приложение 60</t>
  </si>
  <si>
    <t>Приложение 61</t>
  </si>
  <si>
    <t>Приложение 62</t>
  </si>
  <si>
    <t>Приложение 63</t>
  </si>
  <si>
    <t>Приложение 64</t>
  </si>
  <si>
    <t>Приложение 65</t>
  </si>
  <si>
    <t>Приложение 66</t>
  </si>
  <si>
    <t>Приложение 67</t>
  </si>
  <si>
    <t>Приложение 68</t>
  </si>
  <si>
    <t>Приложение 69</t>
  </si>
  <si>
    <t>Приложение 70</t>
  </si>
  <si>
    <t>Приложение 71</t>
  </si>
  <si>
    <t>Приложение 72</t>
  </si>
  <si>
    <t>Приложение 73</t>
  </si>
  <si>
    <t>Приложение 74</t>
  </si>
  <si>
    <t>Приложение 75</t>
  </si>
  <si>
    <t>Приложение 76</t>
  </si>
  <si>
    <t>Приложение 77</t>
  </si>
  <si>
    <t>Приложение 78</t>
  </si>
  <si>
    <t>Приложение 79</t>
  </si>
  <si>
    <t>Приложение 80</t>
  </si>
  <si>
    <t>Советский район Кировской области – всего</t>
  </si>
  <si>
    <t>Кирово-Чепецкий район – 
всего</t>
  </si>
  <si>
    <t>субсидий местным бюджетам из областного бюджета на реализацию мероприятий по оснащению объектов спортивной инфраструктуры спортивно-технологическим оборудованием в 2019 году</t>
  </si>
  <si>
    <t xml:space="preserve">субсидий местным бюджетам из областного бюджета 
 на создание мест (площадок) накопления твердых коммунальных отходов в 2019 году </t>
  </si>
  <si>
    <t xml:space="preserve">Наименование
 муниципального района </t>
  </si>
  <si>
    <t xml:space="preserve">Наименование 
муниципального образования </t>
  </si>
  <si>
    <t>межбюджетных трансфертов местным бюджетам из областного бюджета, направленных на активизацию работы органов местного самоуправления городских и сельских поселений, городских округов области по введению самообложения граждан, в 2019 году</t>
  </si>
  <si>
    <t>иных межбюджетных трансфертов местным бюджетам 
из областного бюджета на стимулирование прироста налоговых поступлений в 2019 году</t>
  </si>
  <si>
    <t>Процент испол-нения 
(%)</t>
  </si>
  <si>
    <t>на ремонтно-восстанови-тельные работы 
на объектах ОАО "Спортивный комбинат "Электрон"</t>
  </si>
  <si>
    <t>на подключение библиотек к информационно-телекоммуникационной сети "Интернет" 
и развитие библиотечного дела 
с учетом задачи расширения информационных технологий 
и оцифровки</t>
  </si>
  <si>
    <t>Мурашинское 
городское поселение</t>
  </si>
  <si>
    <t>Мурашинское 
сельское поселение</t>
  </si>
  <si>
    <t>субсидий бюджету муниципального образования 
"Город Кирово-Чепецк" из областного бюджета на строительство и (или) реконструкцию объектов дорожной инфраструктуры, находящихся в муниципальной собственности, в целях реализации инвестиционных проектов, направленных на модернизацию экономики моногородов, в 2019 году</t>
  </si>
  <si>
    <t>субсидий местным бюджетам из областного бюджета 
на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области,
в 2019 году</t>
  </si>
  <si>
    <t xml:space="preserve"> иных межбюджетных трансфертов бюджету муниципального образования Биртяевское сельское поселение Котельничского муниципального района Кировской области из областного бюджета
на реконструкцию и капитальный ремонт зданий, капитальный ремонт наружных сетей, благоустройство территории муниципальных учреждений культуры, приобретение оборудования в 2019 году</t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</si>
</sst>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"/>
    <numFmt numFmtId="168" formatCode="#,##0.0_ ;[Red]\-#,##0.0\ "/>
    <numFmt numFmtId="169" formatCode="#,##0.00_ ;[Red]\-#,##0.00\ "/>
    <numFmt numFmtId="170" formatCode="#,##0.00\ _₽"/>
    <numFmt numFmtId="171" formatCode="#,##0.0\ _₽"/>
    <numFmt numFmtId="172" formatCode="0.000"/>
    <numFmt numFmtId="173" formatCode="#,##0.000_ ;\-#,##0.000\ "/>
    <numFmt numFmtId="174" formatCode="0.0000"/>
  </numFmts>
  <fonts count="6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 Cyr"/>
      <charset val="204"/>
    </font>
    <font>
      <i/>
      <sz val="14"/>
      <color theme="1"/>
      <name val="Times New Roman"/>
      <family val="1"/>
      <charset val="204"/>
    </font>
    <font>
      <sz val="13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</font>
    <font>
      <b/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theme="1"/>
      <name val="Arial Cyr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</font>
    <font>
      <b/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0.5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name val="Times New Roman"/>
      <family val="1"/>
    </font>
    <font>
      <b/>
      <sz val="18"/>
      <color theme="1"/>
      <name val="Times New Roman"/>
      <family val="1"/>
      <charset val="204"/>
    </font>
    <font>
      <sz val="10"/>
      <name val="Arial Cyr"/>
    </font>
    <font>
      <b/>
      <sz val="14"/>
      <color theme="1"/>
      <name val="Times New Roman"/>
      <family val="1"/>
    </font>
    <font>
      <b/>
      <sz val="10"/>
      <name val="Arial Cyr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9" fillId="0" borderId="0" applyFont="0" applyFill="0" applyBorder="0" applyAlignment="0" applyProtection="0"/>
    <xf numFmtId="0" fontId="8" fillId="0" borderId="0"/>
    <xf numFmtId="0" fontId="9" fillId="0" borderId="0"/>
    <xf numFmtId="0" fontId="28" fillId="0" borderId="0"/>
    <xf numFmtId="0" fontId="30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8" fillId="0" borderId="7">
      <alignment horizontal="center" vertical="center" wrapText="1"/>
    </xf>
    <xf numFmtId="49" fontId="39" fillId="0" borderId="7">
      <alignment horizontal="left" shrinkToFit="1"/>
    </xf>
    <xf numFmtId="4" fontId="39" fillId="0" borderId="7">
      <alignment horizontal="right" vertical="top" shrinkToFit="1"/>
    </xf>
    <xf numFmtId="49" fontId="39" fillId="3" borderId="7">
      <alignment horizontal="left" wrapText="1" shrinkToFit="1"/>
    </xf>
    <xf numFmtId="4" fontId="39" fillId="4" borderId="7">
      <alignment horizontal="right" vertical="top" shrinkToFit="1"/>
    </xf>
    <xf numFmtId="43" fontId="9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011">
    <xf numFmtId="0" fontId="0" fillId="0" borderId="0" xfId="0"/>
    <xf numFmtId="0" fontId="16" fillId="0" borderId="0" xfId="0" applyFont="1" applyFill="1"/>
    <xf numFmtId="0" fontId="14" fillId="0" borderId="1" xfId="0" applyFont="1" applyFill="1" applyBorder="1" applyAlignment="1">
      <alignment horizontal="left" vertical="top" wrapText="1"/>
    </xf>
    <xf numFmtId="0" fontId="15" fillId="0" borderId="0" xfId="6" applyFont="1"/>
    <xf numFmtId="0" fontId="15" fillId="0" borderId="0" xfId="6" applyFont="1" applyAlignment="1">
      <alignment horizontal="center"/>
    </xf>
    <xf numFmtId="49" fontId="15" fillId="0" borderId="0" xfId="6" applyNumberFormat="1" applyFont="1"/>
    <xf numFmtId="49" fontId="15" fillId="0" borderId="0" xfId="6" applyNumberFormat="1" applyFont="1" applyAlignment="1">
      <alignment horizontal="center"/>
    </xf>
    <xf numFmtId="0" fontId="15" fillId="0" borderId="0" xfId="6" applyFont="1" applyAlignment="1">
      <alignment vertical="top"/>
    </xf>
    <xf numFmtId="166" fontId="15" fillId="0" borderId="1" xfId="6" applyNumberFormat="1" applyFont="1" applyBorder="1" applyAlignment="1">
      <alignment horizontal="center" vertical="top"/>
    </xf>
    <xf numFmtId="49" fontId="15" fillId="0" borderId="1" xfId="6" applyNumberFormat="1" applyFont="1" applyBorder="1" applyAlignment="1">
      <alignment vertical="top"/>
    </xf>
    <xf numFmtId="49" fontId="15" fillId="0" borderId="1" xfId="6" applyNumberFormat="1" applyFont="1" applyBorder="1" applyAlignment="1">
      <alignment horizontal="center" vertical="top"/>
    </xf>
    <xf numFmtId="0" fontId="13" fillId="0" borderId="0" xfId="6" applyFont="1" applyAlignment="1">
      <alignment wrapText="1"/>
    </xf>
    <xf numFmtId="0" fontId="9" fillId="0" borderId="0" xfId="7"/>
    <xf numFmtId="0" fontId="12" fillId="0" borderId="0" xfId="7" applyFont="1"/>
    <xf numFmtId="0" fontId="14" fillId="0" borderId="0" xfId="7" applyFont="1" applyAlignment="1">
      <alignment horizontal="center" vertical="top" wrapText="1"/>
    </xf>
    <xf numFmtId="0" fontId="13" fillId="0" borderId="0" xfId="6" quotePrefix="1" applyFont="1" applyAlignment="1">
      <alignment horizontal="center" wrapText="1"/>
    </xf>
    <xf numFmtId="49" fontId="13" fillId="0" borderId="0" xfId="6" quotePrefix="1" applyNumberFormat="1" applyFont="1" applyAlignment="1">
      <alignment wrapText="1"/>
    </xf>
    <xf numFmtId="49" fontId="13" fillId="0" borderId="0" xfId="6" quotePrefix="1" applyNumberFormat="1" applyFont="1" applyAlignment="1">
      <alignment horizontal="center" wrapText="1"/>
    </xf>
    <xf numFmtId="0" fontId="17" fillId="0" borderId="0" xfId="6" applyFont="1" applyAlignment="1">
      <alignment wrapText="1"/>
    </xf>
    <xf numFmtId="0" fontId="17" fillId="0" borderId="0" xfId="6" quotePrefix="1" applyFont="1" applyAlignment="1">
      <alignment horizontal="center" wrapText="1"/>
    </xf>
    <xf numFmtId="49" fontId="17" fillId="0" borderId="0" xfId="6" quotePrefix="1" applyNumberFormat="1" applyFont="1" applyAlignment="1">
      <alignment wrapText="1"/>
    </xf>
    <xf numFmtId="49" fontId="17" fillId="0" borderId="0" xfId="6" quotePrefix="1" applyNumberFormat="1" applyFont="1" applyAlignment="1">
      <alignment horizontal="center" wrapText="1"/>
    </xf>
    <xf numFmtId="0" fontId="18" fillId="0" borderId="1" xfId="7" applyFont="1" applyBorder="1" applyAlignment="1">
      <alignment horizontal="center" vertical="top" wrapText="1"/>
    </xf>
    <xf numFmtId="0" fontId="19" fillId="0" borderId="1" xfId="3" applyFont="1" applyFill="1" applyBorder="1" applyAlignment="1">
      <alignment horizontal="center" vertical="top" wrapText="1"/>
    </xf>
    <xf numFmtId="0" fontId="19" fillId="0" borderId="1" xfId="3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8" fillId="0" borderId="1" xfId="7" applyFont="1" applyBorder="1" applyAlignment="1">
      <alignment horizontal="center" vertical="top" wrapText="1"/>
    </xf>
    <xf numFmtId="0" fontId="15" fillId="0" borderId="0" xfId="6" applyFont="1" applyFill="1"/>
    <xf numFmtId="0" fontId="15" fillId="0" borderId="0" xfId="6" applyFont="1" applyFill="1" applyAlignment="1">
      <alignment horizontal="center" vertical="top"/>
    </xf>
    <xf numFmtId="49" fontId="15" fillId="0" borderId="0" xfId="6" applyNumberFormat="1" applyFont="1" applyAlignment="1">
      <alignment wrapText="1"/>
    </xf>
    <xf numFmtId="49" fontId="15" fillId="0" borderId="0" xfId="6" applyNumberFormat="1" applyFont="1" applyAlignment="1">
      <alignment horizontal="center" vertical="top"/>
    </xf>
    <xf numFmtId="167" fontId="15" fillId="0" borderId="1" xfId="6" applyNumberFormat="1" applyFont="1" applyFill="1" applyBorder="1" applyAlignment="1">
      <alignment horizontal="center"/>
    </xf>
    <xf numFmtId="0" fontId="26" fillId="0" borderId="0" xfId="6" applyFont="1" applyAlignment="1">
      <alignment wrapText="1"/>
    </xf>
    <xf numFmtId="0" fontId="13" fillId="0" borderId="0" xfId="6" applyFont="1" applyFill="1" applyAlignment="1">
      <alignment wrapText="1"/>
    </xf>
    <xf numFmtId="0" fontId="9" fillId="0" borderId="0" xfId="7" applyFill="1" applyAlignment="1">
      <alignment horizontal="center" vertical="top"/>
    </xf>
    <xf numFmtId="0" fontId="12" fillId="0" borderId="0" xfId="7" applyFont="1" applyAlignment="1">
      <alignment wrapText="1"/>
    </xf>
    <xf numFmtId="0" fontId="12" fillId="0" borderId="0" xfId="7" applyFont="1" applyAlignment="1">
      <alignment vertical="top"/>
    </xf>
    <xf numFmtId="0" fontId="13" fillId="0" borderId="0" xfId="6" quotePrefix="1" applyFont="1" applyFill="1" applyAlignment="1">
      <alignment horizontal="center" vertical="top" wrapText="1"/>
    </xf>
    <xf numFmtId="49" fontId="13" fillId="0" borderId="0" xfId="6" quotePrefix="1" applyNumberFormat="1" applyFont="1" applyAlignment="1">
      <alignment horizontal="center" vertical="top" wrapText="1"/>
    </xf>
    <xf numFmtId="0" fontId="17" fillId="0" borderId="0" xfId="6" applyFont="1" applyFill="1" applyAlignment="1">
      <alignment wrapText="1"/>
    </xf>
    <xf numFmtId="0" fontId="17" fillId="0" borderId="0" xfId="6" quotePrefix="1" applyFont="1" applyFill="1" applyAlignment="1">
      <alignment horizontal="center" vertical="top" wrapText="1"/>
    </xf>
    <xf numFmtId="49" fontId="17" fillId="0" borderId="0" xfId="6" quotePrefix="1" applyNumberFormat="1" applyFont="1" applyAlignment="1">
      <alignment horizontal="center" vertical="top" wrapText="1"/>
    </xf>
    <xf numFmtId="0" fontId="25" fillId="0" borderId="0" xfId="8" applyFont="1"/>
    <xf numFmtId="0" fontId="25" fillId="0" borderId="0" xfId="8" applyFont="1" applyBorder="1"/>
    <xf numFmtId="0" fontId="10" fillId="0" borderId="1" xfId="8" applyFont="1" applyFill="1" applyBorder="1" applyAlignment="1">
      <alignment horizontal="center" vertical="center"/>
    </xf>
    <xf numFmtId="0" fontId="25" fillId="0" borderId="0" xfId="8" applyFont="1" applyAlignment="1">
      <alignment vertical="top"/>
    </xf>
    <xf numFmtId="0" fontId="14" fillId="0" borderId="0" xfId="8" applyFont="1" applyAlignment="1">
      <alignment horizontal="center" vertical="center"/>
    </xf>
    <xf numFmtId="0" fontId="25" fillId="0" borderId="1" xfId="8" applyFont="1" applyBorder="1"/>
    <xf numFmtId="167" fontId="14" fillId="0" borderId="1" xfId="8" applyNumberFormat="1" applyFont="1" applyFill="1" applyBorder="1" applyAlignment="1">
      <alignment horizontal="center" vertical="top"/>
    </xf>
    <xf numFmtId="167" fontId="10" fillId="0" borderId="1" xfId="8" applyNumberFormat="1" applyFont="1" applyFill="1" applyBorder="1" applyAlignment="1">
      <alignment horizontal="center" vertical="top"/>
    </xf>
    <xf numFmtId="0" fontId="0" fillId="0" borderId="0" xfId="0" applyAlignment="1"/>
    <xf numFmtId="0" fontId="18" fillId="0" borderId="1" xfId="7" applyFont="1" applyBorder="1" applyAlignment="1">
      <alignment horizontal="center" vertical="top" wrapText="1"/>
    </xf>
    <xf numFmtId="0" fontId="25" fillId="0" borderId="0" xfId="9" applyFont="1"/>
    <xf numFmtId="0" fontId="25" fillId="0" borderId="0" xfId="9" applyFont="1" applyBorder="1"/>
    <xf numFmtId="0" fontId="25" fillId="0" borderId="0" xfId="9" applyFont="1" applyAlignment="1">
      <alignment vertical="top"/>
    </xf>
    <xf numFmtId="167" fontId="10" fillId="0" borderId="1" xfId="9" applyNumberFormat="1" applyFont="1" applyBorder="1" applyAlignment="1">
      <alignment horizontal="center" vertical="top"/>
    </xf>
    <xf numFmtId="0" fontId="10" fillId="0" borderId="1" xfId="9" applyFont="1" applyBorder="1" applyAlignment="1">
      <alignment horizontal="left" vertical="top"/>
    </xf>
    <xf numFmtId="0" fontId="10" fillId="0" borderId="1" xfId="9" applyFont="1" applyBorder="1" applyAlignment="1">
      <alignment horizontal="center" vertical="top"/>
    </xf>
    <xf numFmtId="167" fontId="10" fillId="0" borderId="1" xfId="9" applyNumberFormat="1" applyFont="1" applyBorder="1" applyAlignment="1">
      <alignment horizontal="center" vertical="top" wrapText="1"/>
    </xf>
    <xf numFmtId="0" fontId="30" fillId="0" borderId="6" xfId="9" applyBorder="1" applyAlignment="1">
      <alignment vertical="top"/>
    </xf>
    <xf numFmtId="0" fontId="14" fillId="0" borderId="6" xfId="9" applyFont="1" applyBorder="1" applyAlignment="1">
      <alignment horizontal="center" vertical="top" wrapText="1"/>
    </xf>
    <xf numFmtId="0" fontId="15" fillId="0" borderId="0" xfId="10" applyFont="1"/>
    <xf numFmtId="0" fontId="15" fillId="0" borderId="0" xfId="10" applyFont="1" applyAlignment="1">
      <alignment horizontal="center"/>
    </xf>
    <xf numFmtId="49" fontId="15" fillId="0" borderId="0" xfId="10" applyNumberFormat="1" applyFont="1"/>
    <xf numFmtId="49" fontId="15" fillId="0" borderId="0" xfId="10" applyNumberFormat="1" applyFont="1" applyAlignment="1">
      <alignment horizontal="center"/>
    </xf>
    <xf numFmtId="49" fontId="15" fillId="0" borderId="1" xfId="10" applyNumberFormat="1" applyFont="1" applyBorder="1"/>
    <xf numFmtId="49" fontId="15" fillId="0" borderId="1" xfId="10" applyNumberFormat="1" applyFont="1" applyBorder="1" applyAlignment="1">
      <alignment horizontal="center"/>
    </xf>
    <xf numFmtId="0" fontId="32" fillId="0" borderId="0" xfId="10" applyFont="1" applyAlignment="1">
      <alignment wrapText="1"/>
    </xf>
    <xf numFmtId="0" fontId="13" fillId="0" borderId="0" xfId="10" applyFont="1" applyAlignment="1">
      <alignment wrapText="1"/>
    </xf>
    <xf numFmtId="0" fontId="13" fillId="0" borderId="0" xfId="10" quotePrefix="1" applyFont="1" applyAlignment="1">
      <alignment horizontal="center" wrapText="1"/>
    </xf>
    <xf numFmtId="49" fontId="13" fillId="0" borderId="0" xfId="10" quotePrefix="1" applyNumberFormat="1" applyFont="1" applyAlignment="1">
      <alignment wrapText="1"/>
    </xf>
    <xf numFmtId="49" fontId="13" fillId="0" borderId="0" xfId="10" quotePrefix="1" applyNumberFormat="1" applyFont="1" applyAlignment="1">
      <alignment horizontal="center" wrapText="1"/>
    </xf>
    <xf numFmtId="0" fontId="17" fillId="0" borderId="0" xfId="10" applyFont="1" applyAlignment="1">
      <alignment wrapText="1"/>
    </xf>
    <xf numFmtId="0" fontId="17" fillId="0" borderId="0" xfId="10" quotePrefix="1" applyFont="1" applyAlignment="1">
      <alignment horizontal="center" wrapText="1"/>
    </xf>
    <xf numFmtId="49" fontId="17" fillId="0" borderId="0" xfId="10" quotePrefix="1" applyNumberFormat="1" applyFont="1" applyAlignment="1">
      <alignment wrapText="1"/>
    </xf>
    <xf numFmtId="49" fontId="17" fillId="0" borderId="0" xfId="10" quotePrefix="1" applyNumberFormat="1" applyFont="1" applyAlignment="1">
      <alignment horizontal="center" wrapText="1"/>
    </xf>
    <xf numFmtId="0" fontId="15" fillId="2" borderId="0" xfId="10" applyFont="1" applyFill="1" applyAlignment="1">
      <alignment horizontal="center"/>
    </xf>
    <xf numFmtId="166" fontId="15" fillId="2" borderId="0" xfId="10" applyNumberFormat="1" applyFont="1" applyFill="1" applyAlignment="1">
      <alignment horizontal="center"/>
    </xf>
    <xf numFmtId="0" fontId="13" fillId="0" borderId="0" xfId="10" applyFont="1"/>
    <xf numFmtId="49" fontId="34" fillId="0" borderId="1" xfId="10" applyNumberFormat="1" applyFont="1" applyBorder="1" applyAlignment="1">
      <alignment horizontal="center" vertical="top" wrapText="1"/>
    </xf>
    <xf numFmtId="0" fontId="35" fillId="0" borderId="0" xfId="10" applyFont="1" applyAlignment="1">
      <alignment wrapText="1"/>
    </xf>
    <xf numFmtId="0" fontId="15" fillId="0" borderId="0" xfId="10" applyFont="1" applyAlignment="1">
      <alignment wrapText="1"/>
    </xf>
    <xf numFmtId="0" fontId="9" fillId="2" borderId="0" xfId="7" applyFont="1" applyFill="1"/>
    <xf numFmtId="49" fontId="12" fillId="0" borderId="0" xfId="7" applyNumberFormat="1" applyFont="1"/>
    <xf numFmtId="0" fontId="15" fillId="0" borderId="0" xfId="10" applyFont="1" applyAlignment="1">
      <alignment horizontal="left" wrapText="1"/>
    </xf>
    <xf numFmtId="0" fontId="15" fillId="2" borderId="0" xfId="10" quotePrefix="1" applyFont="1" applyFill="1" applyAlignment="1">
      <alignment horizontal="center" wrapText="1"/>
    </xf>
    <xf numFmtId="49" fontId="15" fillId="0" borderId="0" xfId="10" quotePrefix="1" applyNumberFormat="1" applyFont="1" applyAlignment="1">
      <alignment wrapText="1"/>
    </xf>
    <xf numFmtId="49" fontId="15" fillId="0" borderId="0" xfId="10" quotePrefix="1" applyNumberFormat="1" applyFont="1" applyAlignment="1">
      <alignment horizontal="center" wrapText="1"/>
    </xf>
    <xf numFmtId="0" fontId="17" fillId="2" borderId="0" xfId="10" quotePrefix="1" applyFont="1" applyFill="1" applyAlignment="1">
      <alignment horizontal="center" wrapText="1"/>
    </xf>
    <xf numFmtId="0" fontId="19" fillId="0" borderId="1" xfId="11" applyFont="1" applyBorder="1" applyAlignment="1">
      <alignment horizontal="center" vertical="top" wrapText="1"/>
    </xf>
    <xf numFmtId="0" fontId="19" fillId="0" borderId="1" xfId="11" applyFont="1" applyFill="1" applyBorder="1" applyAlignment="1">
      <alignment horizontal="center" vertical="top" wrapText="1"/>
    </xf>
    <xf numFmtId="0" fontId="15" fillId="0" borderId="0" xfId="11" applyFont="1"/>
    <xf numFmtId="0" fontId="15" fillId="0" borderId="0" xfId="11" applyFont="1" applyAlignment="1">
      <alignment horizontal="center"/>
    </xf>
    <xf numFmtId="49" fontId="15" fillId="0" borderId="0" xfId="11" applyNumberFormat="1" applyFont="1"/>
    <xf numFmtId="49" fontId="15" fillId="0" borderId="0" xfId="11" applyNumberFormat="1" applyFont="1" applyAlignment="1">
      <alignment horizontal="center"/>
    </xf>
    <xf numFmtId="0" fontId="15" fillId="0" borderId="1" xfId="11" applyFont="1" applyBorder="1"/>
    <xf numFmtId="0" fontId="15" fillId="0" borderId="1" xfId="11" applyFont="1" applyBorder="1" applyAlignment="1">
      <alignment horizontal="center"/>
    </xf>
    <xf numFmtId="49" fontId="15" fillId="0" borderId="1" xfId="11" applyNumberFormat="1" applyFont="1" applyBorder="1"/>
    <xf numFmtId="49" fontId="15" fillId="0" borderId="1" xfId="11" applyNumberFormat="1" applyFont="1" applyBorder="1" applyAlignment="1">
      <alignment horizontal="center"/>
    </xf>
    <xf numFmtId="0" fontId="13" fillId="0" borderId="0" xfId="11" applyFont="1" applyAlignment="1">
      <alignment wrapText="1"/>
    </xf>
    <xf numFmtId="0" fontId="13" fillId="0" borderId="0" xfId="11" quotePrefix="1" applyFont="1" applyAlignment="1">
      <alignment horizontal="center" wrapText="1"/>
    </xf>
    <xf numFmtId="49" fontId="13" fillId="0" borderId="0" xfId="11" quotePrefix="1" applyNumberFormat="1" applyFont="1" applyAlignment="1">
      <alignment wrapText="1"/>
    </xf>
    <xf numFmtId="49" fontId="13" fillId="0" borderId="0" xfId="11" quotePrefix="1" applyNumberFormat="1" applyFont="1" applyAlignment="1">
      <alignment horizontal="center" wrapText="1"/>
    </xf>
    <xf numFmtId="0" fontId="17" fillId="0" borderId="0" xfId="11" applyFont="1" applyAlignment="1">
      <alignment wrapText="1"/>
    </xf>
    <xf numFmtId="0" fontId="17" fillId="0" borderId="0" xfId="11" quotePrefix="1" applyFont="1" applyAlignment="1">
      <alignment horizontal="center" wrapText="1"/>
    </xf>
    <xf numFmtId="49" fontId="17" fillId="0" borderId="0" xfId="11" quotePrefix="1" applyNumberFormat="1" applyFont="1" applyAlignment="1">
      <alignment wrapText="1"/>
    </xf>
    <xf numFmtId="49" fontId="17" fillId="0" borderId="0" xfId="11" quotePrefix="1" applyNumberFormat="1" applyFont="1" applyAlignment="1">
      <alignment horizontal="center" wrapText="1"/>
    </xf>
    <xf numFmtId="0" fontId="7" fillId="0" borderId="0" xfId="11" applyAlignment="1">
      <alignment wrapText="1"/>
    </xf>
    <xf numFmtId="0" fontId="36" fillId="0" borderId="0" xfId="7" applyFont="1" applyAlignment="1">
      <alignment horizontal="center" vertical="top" wrapText="1"/>
    </xf>
    <xf numFmtId="0" fontId="31" fillId="0" borderId="0" xfId="10" applyFont="1" applyAlignment="1">
      <alignment wrapText="1"/>
    </xf>
    <xf numFmtId="0" fontId="15" fillId="0" borderId="0" xfId="12" applyFont="1"/>
    <xf numFmtId="0" fontId="15" fillId="0" borderId="0" xfId="12" applyFont="1" applyAlignment="1">
      <alignment horizontal="center"/>
    </xf>
    <xf numFmtId="49" fontId="15" fillId="0" borderId="0" xfId="12" applyNumberFormat="1" applyFont="1"/>
    <xf numFmtId="49" fontId="15" fillId="0" borderId="0" xfId="12" applyNumberFormat="1" applyFont="1" applyAlignment="1">
      <alignment horizontal="center"/>
    </xf>
    <xf numFmtId="49" fontId="15" fillId="0" borderId="1" xfId="12" applyNumberFormat="1" applyFont="1" applyBorder="1"/>
    <xf numFmtId="49" fontId="15" fillId="0" borderId="1" xfId="12" applyNumberFormat="1" applyFont="1" applyBorder="1" applyAlignment="1">
      <alignment horizontal="center"/>
    </xf>
    <xf numFmtId="49" fontId="15" fillId="0" borderId="1" xfId="12" applyNumberFormat="1" applyFont="1" applyBorder="1" applyAlignment="1">
      <alignment horizontal="center" vertical="top"/>
    </xf>
    <xf numFmtId="0" fontId="13" fillId="0" borderId="0" xfId="12" applyFont="1" applyAlignment="1">
      <alignment wrapText="1"/>
    </xf>
    <xf numFmtId="0" fontId="19" fillId="0" borderId="1" xfId="13" applyFont="1" applyBorder="1" applyAlignment="1">
      <alignment horizontal="center" vertical="top" wrapText="1"/>
    </xf>
    <xf numFmtId="0" fontId="19" fillId="0" borderId="1" xfId="13" applyFont="1" applyFill="1" applyBorder="1" applyAlignment="1">
      <alignment horizontal="center" vertical="top" wrapText="1"/>
    </xf>
    <xf numFmtId="0" fontId="13" fillId="0" borderId="0" xfId="12" quotePrefix="1" applyFont="1" applyAlignment="1">
      <alignment horizontal="center" wrapText="1"/>
    </xf>
    <xf numFmtId="49" fontId="13" fillId="0" borderId="0" xfId="12" quotePrefix="1" applyNumberFormat="1" applyFont="1" applyAlignment="1">
      <alignment wrapText="1"/>
    </xf>
    <xf numFmtId="49" fontId="13" fillId="0" borderId="0" xfId="12" quotePrefix="1" applyNumberFormat="1" applyFont="1" applyAlignment="1">
      <alignment horizontal="center" wrapText="1"/>
    </xf>
    <xf numFmtId="0" fontId="17" fillId="0" borderId="0" xfId="12" applyFont="1" applyAlignment="1">
      <alignment wrapText="1"/>
    </xf>
    <xf numFmtId="0" fontId="17" fillId="0" borderId="0" xfId="12" quotePrefix="1" applyFont="1" applyAlignment="1">
      <alignment horizontal="center" wrapText="1"/>
    </xf>
    <xf numFmtId="49" fontId="17" fillId="0" borderId="0" xfId="12" quotePrefix="1" applyNumberFormat="1" applyFont="1" applyAlignment="1">
      <alignment wrapText="1"/>
    </xf>
    <xf numFmtId="49" fontId="17" fillId="0" borderId="0" xfId="12" quotePrefix="1" applyNumberFormat="1" applyFont="1" applyAlignment="1">
      <alignment horizontal="center" wrapText="1"/>
    </xf>
    <xf numFmtId="0" fontId="6" fillId="0" borderId="0" xfId="12" applyAlignment="1">
      <alignment wrapText="1"/>
    </xf>
    <xf numFmtId="0" fontId="31" fillId="0" borderId="0" xfId="12" applyFont="1" applyAlignment="1">
      <alignment wrapText="1"/>
    </xf>
    <xf numFmtId="0" fontId="36" fillId="0" borderId="0" xfId="7" applyFont="1" applyBorder="1" applyAlignment="1">
      <alignment horizontal="center" vertical="top" wrapText="1"/>
    </xf>
    <xf numFmtId="0" fontId="37" fillId="0" borderId="0" xfId="0" applyFont="1" applyBorder="1" applyAlignment="1">
      <alignment wrapText="1"/>
    </xf>
    <xf numFmtId="0" fontId="36" fillId="0" borderId="0" xfId="0" applyFont="1" applyFill="1" applyBorder="1" applyAlignment="1">
      <alignment horizontal="center" vertical="top" wrapText="1"/>
    </xf>
    <xf numFmtId="0" fontId="36" fillId="0" borderId="0" xfId="0" applyFont="1" applyFill="1" applyBorder="1" applyAlignment="1">
      <alignment horizontal="center" vertical="top" wrapText="1"/>
    </xf>
    <xf numFmtId="166" fontId="15" fillId="0" borderId="1" xfId="6" applyNumberFormat="1" applyFont="1" applyFill="1" applyBorder="1" applyAlignment="1">
      <alignment horizontal="center" vertical="top"/>
    </xf>
    <xf numFmtId="167" fontId="25" fillId="0" borderId="0" xfId="9" applyNumberFormat="1" applyFont="1"/>
    <xf numFmtId="167" fontId="15" fillId="0" borderId="1" xfId="11" applyNumberFormat="1" applyFont="1" applyBorder="1" applyAlignment="1">
      <alignment horizontal="center"/>
    </xf>
    <xf numFmtId="49" fontId="15" fillId="0" borderId="1" xfId="11" applyNumberFormat="1" applyFont="1" applyFill="1" applyBorder="1"/>
    <xf numFmtId="0" fontId="15" fillId="0" borderId="1" xfId="11" applyFont="1" applyFill="1" applyBorder="1" applyAlignment="1">
      <alignment horizontal="center"/>
    </xf>
    <xf numFmtId="167" fontId="15" fillId="0" borderId="1" xfId="6" applyNumberFormat="1" applyFont="1" applyBorder="1" applyAlignment="1">
      <alignment horizontal="center" vertical="top"/>
    </xf>
    <xf numFmtId="167" fontId="15" fillId="0" borderId="1" xfId="12" applyNumberFormat="1" applyFont="1" applyBorder="1" applyAlignment="1">
      <alignment horizontal="center"/>
    </xf>
    <xf numFmtId="167" fontId="25" fillId="0" borderId="0" xfId="8" applyNumberFormat="1" applyFont="1"/>
    <xf numFmtId="49" fontId="15" fillId="0" borderId="0" xfId="11" applyNumberFormat="1" applyFont="1" applyAlignment="1">
      <alignment horizontal="center"/>
    </xf>
    <xf numFmtId="49" fontId="15" fillId="0" borderId="0" xfId="12" applyNumberFormat="1" applyFont="1" applyAlignment="1">
      <alignment horizontal="center"/>
    </xf>
    <xf numFmtId="0" fontId="12" fillId="0" borderId="0" xfId="2" applyFont="1" applyFill="1"/>
    <xf numFmtId="0" fontId="20" fillId="0" borderId="1" xfId="2" applyFont="1" applyFill="1" applyBorder="1" applyAlignment="1">
      <alignment horizontal="center" vertical="top" wrapText="1"/>
    </xf>
    <xf numFmtId="0" fontId="20" fillId="0" borderId="1" xfId="7" applyFont="1" applyFill="1" applyBorder="1" applyAlignment="1">
      <alignment horizontal="center" vertical="top" wrapText="1"/>
    </xf>
    <xf numFmtId="0" fontId="12" fillId="0" borderId="0" xfId="7" applyFont="1" applyFill="1"/>
    <xf numFmtId="0" fontId="13" fillId="0" borderId="0" xfId="6" applyFont="1" applyFill="1" applyBorder="1" applyAlignment="1">
      <alignment vertical="top" wrapText="1"/>
    </xf>
    <xf numFmtId="0" fontId="13" fillId="0" borderId="0" xfId="6" applyFont="1" applyFill="1" applyAlignment="1">
      <alignment vertical="top" wrapText="1"/>
    </xf>
    <xf numFmtId="0" fontId="15" fillId="0" borderId="0" xfId="6" applyFont="1" applyFill="1" applyAlignment="1">
      <alignment vertical="top"/>
    </xf>
    <xf numFmtId="49" fontId="15" fillId="0" borderId="1" xfId="0" applyNumberFormat="1" applyFont="1" applyBorder="1" applyAlignment="1">
      <alignment horizontal="center" vertical="top"/>
    </xf>
    <xf numFmtId="167" fontId="15" fillId="0" borderId="1" xfId="12" applyNumberFormat="1" applyFont="1" applyBorder="1" applyAlignment="1">
      <alignment horizontal="center" vertical="top"/>
    </xf>
    <xf numFmtId="167" fontId="13" fillId="0" borderId="1" xfId="12" applyNumberFormat="1" applyFont="1" applyBorder="1" applyAlignment="1">
      <alignment horizontal="center" vertical="top"/>
    </xf>
    <xf numFmtId="167" fontId="13" fillId="0" borderId="1" xfId="6" applyNumberFormat="1" applyFont="1" applyFill="1" applyBorder="1" applyAlignment="1">
      <alignment horizontal="center" vertical="top"/>
    </xf>
    <xf numFmtId="49" fontId="15" fillId="0" borderId="1" xfId="11" applyNumberFormat="1" applyFont="1" applyFill="1" applyBorder="1" applyAlignment="1">
      <alignment horizontal="left" vertical="top" wrapText="1"/>
    </xf>
    <xf numFmtId="166" fontId="10" fillId="0" borderId="1" xfId="8" applyNumberFormat="1" applyFont="1" applyFill="1" applyBorder="1" applyAlignment="1">
      <alignment horizontal="center" vertical="top" wrapText="1"/>
    </xf>
    <xf numFmtId="167" fontId="14" fillId="0" borderId="1" xfId="0" applyNumberFormat="1" applyFont="1" applyFill="1" applyBorder="1" applyAlignment="1">
      <alignment horizontal="center" vertical="top" wrapText="1"/>
    </xf>
    <xf numFmtId="167" fontId="10" fillId="0" borderId="1" xfId="0" applyNumberFormat="1" applyFont="1" applyFill="1" applyBorder="1" applyAlignment="1">
      <alignment horizontal="center" vertical="top" wrapText="1"/>
    </xf>
    <xf numFmtId="0" fontId="19" fillId="0" borderId="1" xfId="3" applyFont="1" applyFill="1" applyBorder="1" applyAlignment="1">
      <alignment horizontal="center" vertical="top" wrapText="1"/>
    </xf>
    <xf numFmtId="49" fontId="17" fillId="0" borderId="0" xfId="10" quotePrefix="1" applyNumberFormat="1" applyFont="1" applyFill="1" applyAlignment="1">
      <alignment horizontal="center" wrapText="1"/>
    </xf>
    <xf numFmtId="49" fontId="17" fillId="0" borderId="0" xfId="10" quotePrefix="1" applyNumberFormat="1" applyFont="1" applyFill="1" applyAlignment="1">
      <alignment wrapText="1"/>
    </xf>
    <xf numFmtId="0" fontId="17" fillId="0" borderId="0" xfId="10" quotePrefix="1" applyFont="1" applyFill="1" applyAlignment="1">
      <alignment horizontal="center" wrapText="1"/>
    </xf>
    <xf numFmtId="0" fontId="17" fillId="0" borderId="0" xfId="10" applyFont="1" applyFill="1" applyAlignment="1">
      <alignment wrapText="1"/>
    </xf>
    <xf numFmtId="49" fontId="13" fillId="0" borderId="0" xfId="10" quotePrefix="1" applyNumberFormat="1" applyFont="1" applyFill="1" applyAlignment="1">
      <alignment horizontal="center" wrapText="1"/>
    </xf>
    <xf numFmtId="49" fontId="13" fillId="0" borderId="0" xfId="10" quotePrefix="1" applyNumberFormat="1" applyFont="1" applyFill="1" applyAlignment="1">
      <alignment wrapText="1"/>
    </xf>
    <xf numFmtId="0" fontId="13" fillId="0" borderId="0" xfId="10" quotePrefix="1" applyFont="1" applyFill="1" applyAlignment="1">
      <alignment horizontal="center" wrapText="1"/>
    </xf>
    <xf numFmtId="0" fontId="13" fillId="0" borderId="0" xfId="10" applyFont="1" applyFill="1" applyAlignment="1">
      <alignment wrapText="1"/>
    </xf>
    <xf numFmtId="0" fontId="9" fillId="0" borderId="0" xfId="7" applyFill="1"/>
    <xf numFmtId="0" fontId="18" fillId="0" borderId="1" xfId="7" applyFont="1" applyFill="1" applyBorder="1" applyAlignment="1">
      <alignment horizontal="center" vertical="top" wrapText="1"/>
    </xf>
    <xf numFmtId="2" fontId="15" fillId="0" borderId="0" xfId="10" applyNumberFormat="1" applyFont="1" applyFill="1" applyBorder="1" applyAlignment="1">
      <alignment horizontal="center" vertical="center"/>
    </xf>
    <xf numFmtId="0" fontId="15" fillId="0" borderId="0" xfId="10" applyFont="1" applyFill="1"/>
    <xf numFmtId="49" fontId="15" fillId="0" borderId="1" xfId="10" applyNumberFormat="1" applyFont="1" applyFill="1" applyBorder="1" applyAlignment="1">
      <alignment horizontal="center" vertical="top"/>
    </xf>
    <xf numFmtId="49" fontId="15" fillId="0" borderId="1" xfId="10" applyNumberFormat="1" applyFont="1" applyFill="1" applyBorder="1" applyAlignment="1">
      <alignment horizontal="left" vertical="top" wrapText="1"/>
    </xf>
    <xf numFmtId="49" fontId="15" fillId="0" borderId="0" xfId="10" applyNumberFormat="1" applyFont="1" applyFill="1" applyAlignment="1">
      <alignment horizontal="center"/>
    </xf>
    <xf numFmtId="49" fontId="15" fillId="0" borderId="0" xfId="10" applyNumberFormat="1" applyFont="1" applyFill="1"/>
    <xf numFmtId="0" fontId="15" fillId="0" borderId="0" xfId="10" applyFont="1" applyFill="1" applyAlignment="1">
      <alignment horizontal="center"/>
    </xf>
    <xf numFmtId="0" fontId="7" fillId="0" borderId="0" xfId="10" applyFill="1" applyAlignment="1"/>
    <xf numFmtId="3" fontId="15" fillId="0" borderId="0" xfId="10" applyNumberFormat="1" applyFont="1" applyFill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167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49" fontId="15" fillId="0" borderId="1" xfId="0" applyNumberFormat="1" applyFont="1" applyBorder="1" applyAlignment="1">
      <alignment vertical="top"/>
    </xf>
    <xf numFmtId="4" fontId="15" fillId="0" borderId="1" xfId="0" applyNumberFormat="1" applyFont="1" applyBorder="1" applyAlignment="1">
      <alignment horizontal="center" vertical="top"/>
    </xf>
    <xf numFmtId="49" fontId="15" fillId="0" borderId="1" xfId="0" applyNumberFormat="1" applyFont="1" applyBorder="1" applyAlignment="1">
      <alignment vertical="top" wrapText="1"/>
    </xf>
    <xf numFmtId="0" fontId="14" fillId="0" borderId="0" xfId="7" applyFont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167" fontId="15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/>
    </xf>
    <xf numFmtId="49" fontId="15" fillId="0" borderId="1" xfId="0" applyNumberFormat="1" applyFont="1" applyBorder="1"/>
    <xf numFmtId="0" fontId="14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49" fontId="10" fillId="0" borderId="1" xfId="0" applyNumberFormat="1" applyFont="1" applyFill="1" applyBorder="1" applyAlignment="1">
      <alignment horizontal="center" vertical="top"/>
    </xf>
    <xf numFmtId="0" fontId="35" fillId="2" borderId="1" xfId="0" applyFont="1" applyFill="1" applyBorder="1" applyAlignment="1">
      <alignment horizontal="center" vertical="top" wrapText="1"/>
    </xf>
    <xf numFmtId="0" fontId="45" fillId="0" borderId="0" xfId="6" applyFont="1" applyFill="1" applyBorder="1" applyAlignment="1">
      <alignment vertical="top" wrapText="1"/>
    </xf>
    <xf numFmtId="0" fontId="45" fillId="0" borderId="0" xfId="6" applyFont="1" applyFill="1" applyAlignment="1">
      <alignment vertical="top" wrapText="1"/>
    </xf>
    <xf numFmtId="0" fontId="0" fillId="0" borderId="0" xfId="0" applyBorder="1" applyAlignment="1"/>
    <xf numFmtId="0" fontId="14" fillId="0" borderId="0" xfId="8" applyFont="1" applyBorder="1" applyAlignment="1">
      <alignment horizontal="center" vertical="top" wrapText="1"/>
    </xf>
    <xf numFmtId="0" fontId="28" fillId="0" borderId="0" xfId="8" applyBorder="1" applyAlignment="1">
      <alignment vertical="top"/>
    </xf>
    <xf numFmtId="0" fontId="18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top" wrapText="1"/>
    </xf>
    <xf numFmtId="49" fontId="15" fillId="0" borderId="0" xfId="11" applyNumberFormat="1" applyFont="1" applyAlignment="1">
      <alignment horizontal="center"/>
    </xf>
    <xf numFmtId="0" fontId="0" fillId="0" borderId="0" xfId="0"/>
    <xf numFmtId="0" fontId="1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1" fontId="10" fillId="0" borderId="1" xfId="0" applyNumberFormat="1" applyFont="1" applyFill="1" applyBorder="1" applyAlignment="1">
      <alignment horizontal="center" vertical="top"/>
    </xf>
    <xf numFmtId="49" fontId="13" fillId="0" borderId="1" xfId="0" applyNumberFormat="1" applyFont="1" applyBorder="1" applyAlignment="1">
      <alignment vertical="top" wrapText="1"/>
    </xf>
    <xf numFmtId="0" fontId="18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top" wrapText="1"/>
    </xf>
    <xf numFmtId="49" fontId="15" fillId="0" borderId="0" xfId="11" applyNumberFormat="1" applyFont="1" applyAlignment="1">
      <alignment horizontal="center"/>
    </xf>
    <xf numFmtId="0" fontId="0" fillId="0" borderId="0" xfId="0"/>
    <xf numFmtId="0" fontId="18" fillId="0" borderId="3" xfId="7" applyFont="1" applyBorder="1" applyAlignment="1">
      <alignment horizontal="center" vertical="top" wrapText="1"/>
    </xf>
    <xf numFmtId="0" fontId="13" fillId="0" borderId="0" xfId="0" applyFont="1"/>
    <xf numFmtId="49" fontId="15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7" fontId="0" fillId="0" borderId="0" xfId="0" applyNumberFormat="1"/>
    <xf numFmtId="0" fontId="15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13" fillId="0" borderId="0" xfId="0" applyFont="1" applyAlignment="1">
      <alignment wrapText="1"/>
    </xf>
    <xf numFmtId="0" fontId="12" fillId="0" borderId="0" xfId="7" applyFont="1" applyAlignment="1">
      <alignment horizontal="center"/>
    </xf>
    <xf numFmtId="49" fontId="15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5" fillId="0" borderId="0" xfId="0" applyNumberFormat="1" applyFont="1" applyAlignment="1">
      <alignment horizontal="center"/>
    </xf>
    <xf numFmtId="49" fontId="15" fillId="0" borderId="0" xfId="0" applyNumberFormat="1" applyFont="1"/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69" fontId="15" fillId="0" borderId="0" xfId="0" applyNumberFormat="1" applyFont="1" applyAlignment="1">
      <alignment vertical="center" wrapText="1"/>
    </xf>
    <xf numFmtId="0" fontId="18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top" wrapText="1"/>
    </xf>
    <xf numFmtId="49" fontId="15" fillId="0" borderId="0" xfId="11" applyNumberFormat="1" applyFont="1" applyAlignment="1">
      <alignment horizontal="center"/>
    </xf>
    <xf numFmtId="0" fontId="12" fillId="0" borderId="3" xfId="7" applyFont="1" applyBorder="1" applyAlignment="1">
      <alignment horizontal="center" vertical="top" wrapText="1"/>
    </xf>
    <xf numFmtId="49" fontId="15" fillId="0" borderId="0" xfId="0" applyNumberFormat="1" applyFont="1" applyAlignment="1">
      <alignment horizontal="center"/>
    </xf>
    <xf numFmtId="49" fontId="15" fillId="0" borderId="0" xfId="12" applyNumberFormat="1" applyFont="1" applyAlignment="1">
      <alignment horizontal="center"/>
    </xf>
    <xf numFmtId="166" fontId="12" fillId="0" borderId="1" xfId="7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9" fontId="48" fillId="0" borderId="0" xfId="0" quotePrefix="1" applyNumberFormat="1" applyFont="1" applyAlignment="1">
      <alignment horizontal="center" wrapText="1"/>
    </xf>
    <xf numFmtId="49" fontId="48" fillId="0" borderId="0" xfId="0" quotePrefix="1" applyNumberFormat="1" applyFont="1" applyAlignment="1">
      <alignment wrapText="1"/>
    </xf>
    <xf numFmtId="0" fontId="48" fillId="0" borderId="0" xfId="0" applyFont="1" applyAlignment="1">
      <alignment wrapText="1"/>
    </xf>
    <xf numFmtId="49" fontId="33" fillId="0" borderId="0" xfId="0" quotePrefix="1" applyNumberFormat="1" applyFont="1" applyAlignment="1">
      <alignment horizontal="center" wrapText="1"/>
    </xf>
    <xf numFmtId="49" fontId="33" fillId="0" borderId="0" xfId="0" quotePrefix="1" applyNumberFormat="1" applyFont="1" applyAlignment="1">
      <alignment wrapText="1"/>
    </xf>
    <xf numFmtId="0" fontId="33" fillId="0" borderId="0" xfId="0" applyFont="1" applyAlignment="1">
      <alignment wrapText="1"/>
    </xf>
    <xf numFmtId="0" fontId="10" fillId="0" borderId="0" xfId="7" applyFont="1" applyBorder="1" applyAlignment="1">
      <alignment horizontal="right"/>
    </xf>
    <xf numFmtId="0" fontId="34" fillId="0" borderId="0" xfId="0" applyFont="1"/>
    <xf numFmtId="49" fontId="34" fillId="0" borderId="1" xfId="0" applyNumberFormat="1" applyFont="1" applyBorder="1" applyAlignment="1">
      <alignment horizontal="center" vertical="top"/>
    </xf>
    <xf numFmtId="49" fontId="34" fillId="0" borderId="0" xfId="0" applyNumberFormat="1" applyFont="1" applyAlignment="1">
      <alignment horizontal="center"/>
    </xf>
    <xf numFmtId="49" fontId="34" fillId="0" borderId="0" xfId="0" applyNumberFormat="1" applyFont="1"/>
    <xf numFmtId="0" fontId="18" fillId="0" borderId="9" xfId="7" applyFont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49" fontId="15" fillId="0" borderId="0" xfId="6" applyNumberFormat="1" applyFont="1" applyAlignment="1">
      <alignment horizontal="center"/>
    </xf>
    <xf numFmtId="49" fontId="15" fillId="0" borderId="0" xfId="11" applyNumberFormat="1" applyFont="1" applyAlignment="1">
      <alignment horizontal="center"/>
    </xf>
    <xf numFmtId="49" fontId="15" fillId="0" borderId="0" xfId="10" applyNumberFormat="1" applyFont="1" applyAlignment="1">
      <alignment horizontal="center"/>
    </xf>
    <xf numFmtId="167" fontId="10" fillId="0" borderId="1" xfId="9" applyNumberFormat="1" applyFont="1" applyFill="1" applyBorder="1" applyAlignment="1">
      <alignment horizontal="center" vertical="top" wrapText="1"/>
    </xf>
    <xf numFmtId="0" fontId="25" fillId="0" borderId="0" xfId="9" applyFont="1" applyFill="1" applyAlignment="1">
      <alignment vertical="top"/>
    </xf>
    <xf numFmtId="4" fontId="15" fillId="0" borderId="1" xfId="6" applyNumberFormat="1" applyFont="1" applyBorder="1" applyAlignment="1">
      <alignment horizontal="center" vertical="top"/>
    </xf>
    <xf numFmtId="4" fontId="15" fillId="0" borderId="1" xfId="6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horizontal="center" vertical="top"/>
    </xf>
    <xf numFmtId="49" fontId="15" fillId="0" borderId="1" xfId="11" applyNumberFormat="1" applyFont="1" applyFill="1" applyBorder="1" applyAlignment="1">
      <alignment horizontal="center"/>
    </xf>
    <xf numFmtId="167" fontId="15" fillId="0" borderId="1" xfId="11" applyNumberFormat="1" applyFont="1" applyFill="1" applyBorder="1" applyAlignment="1">
      <alignment horizontal="center"/>
    </xf>
    <xf numFmtId="0" fontId="15" fillId="0" borderId="0" xfId="11" applyFont="1" applyFill="1"/>
    <xf numFmtId="49" fontId="15" fillId="0" borderId="1" xfId="11" applyNumberFormat="1" applyFont="1" applyFill="1" applyBorder="1" applyAlignment="1">
      <alignment horizontal="center" vertical="top"/>
    </xf>
    <xf numFmtId="0" fontId="15" fillId="0" borderId="1" xfId="11" applyFont="1" applyFill="1" applyBorder="1" applyAlignment="1">
      <alignment horizontal="center" vertical="top"/>
    </xf>
    <xf numFmtId="0" fontId="22" fillId="0" borderId="1" xfId="0" applyFont="1" applyBorder="1" applyAlignment="1">
      <alignment horizontal="center"/>
    </xf>
    <xf numFmtId="166" fontId="15" fillId="0" borderId="0" xfId="0" applyNumberFormat="1" applyFont="1"/>
    <xf numFmtId="49" fontId="10" fillId="0" borderId="1" xfId="0" applyNumberFormat="1" applyFont="1" applyBorder="1" applyAlignment="1">
      <alignment vertical="center"/>
    </xf>
    <xf numFmtId="0" fontId="19" fillId="2" borderId="1" xfId="11" applyFont="1" applyFill="1" applyBorder="1" applyAlignment="1">
      <alignment horizontal="center" vertical="top" wrapText="1"/>
    </xf>
    <xf numFmtId="0" fontId="13" fillId="0" borderId="0" xfId="12" applyFont="1" applyBorder="1" applyAlignment="1">
      <alignment wrapText="1"/>
    </xf>
    <xf numFmtId="3" fontId="10" fillId="0" borderId="0" xfId="0" applyNumberFormat="1" applyFont="1" applyBorder="1" applyAlignment="1">
      <alignment vertical="center"/>
    </xf>
    <xf numFmtId="0" fontId="0" fillId="0" borderId="0" xfId="0"/>
    <xf numFmtId="166" fontId="15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vertical="top" wrapText="1"/>
    </xf>
    <xf numFmtId="0" fontId="15" fillId="0" borderId="0" xfId="11" applyFont="1" applyFill="1" applyAlignment="1">
      <alignment vertical="top"/>
    </xf>
    <xf numFmtId="167" fontId="15" fillId="0" borderId="1" xfId="0" applyNumberFormat="1" applyFont="1" applyBorder="1" applyAlignment="1">
      <alignment horizontal="center"/>
    </xf>
    <xf numFmtId="167" fontId="15" fillId="0" borderId="1" xfId="0" applyNumberFormat="1" applyFont="1" applyBorder="1" applyAlignment="1">
      <alignment horizontal="center" vertical="top" wrapText="1"/>
    </xf>
    <xf numFmtId="167" fontId="34" fillId="0" borderId="1" xfId="0" applyNumberFormat="1" applyFont="1" applyBorder="1" applyAlignment="1">
      <alignment horizontal="center" vertical="top"/>
    </xf>
    <xf numFmtId="49" fontId="34" fillId="0" borderId="1" xfId="0" applyNumberFormat="1" applyFont="1" applyBorder="1" applyAlignment="1">
      <alignment vertical="top"/>
    </xf>
    <xf numFmtId="49" fontId="15" fillId="0" borderId="1" xfId="12" applyNumberFormat="1" applyFont="1" applyBorder="1" applyAlignment="1">
      <alignment vertical="top"/>
    </xf>
    <xf numFmtId="0" fontId="15" fillId="0" borderId="0" xfId="12" applyFont="1" applyAlignment="1">
      <alignment vertical="top"/>
    </xf>
    <xf numFmtId="0" fontId="25" fillId="0" borderId="0" xfId="8" applyFont="1" applyFill="1"/>
    <xf numFmtId="0" fontId="14" fillId="0" borderId="0" xfId="8" applyFont="1" applyFill="1" applyAlignment="1">
      <alignment horizontal="center" vertical="center"/>
    </xf>
    <xf numFmtId="0" fontId="14" fillId="0" borderId="0" xfId="8" applyFont="1" applyFill="1" applyBorder="1" applyAlignment="1">
      <alignment horizontal="center" vertical="top" wrapText="1"/>
    </xf>
    <xf numFmtId="0" fontId="28" fillId="0" borderId="0" xfId="8" applyFill="1" applyBorder="1" applyAlignment="1">
      <alignment vertical="top"/>
    </xf>
    <xf numFmtId="0" fontId="0" fillId="0" borderId="0" xfId="0" applyFill="1" applyBorder="1" applyAlignment="1"/>
    <xf numFmtId="0" fontId="25" fillId="0" borderId="0" xfId="8" applyFont="1" applyFill="1" applyAlignment="1">
      <alignment vertical="top"/>
    </xf>
    <xf numFmtId="0" fontId="10" fillId="0" borderId="1" xfId="8" applyFont="1" applyFill="1" applyBorder="1" applyAlignment="1">
      <alignment horizontal="center" vertical="top" wrapText="1"/>
    </xf>
    <xf numFmtId="4" fontId="10" fillId="0" borderId="1" xfId="8" applyNumberFormat="1" applyFont="1" applyFill="1" applyBorder="1" applyAlignment="1">
      <alignment horizontal="center" vertical="center"/>
    </xf>
    <xf numFmtId="0" fontId="10" fillId="0" borderId="1" xfId="8" applyFont="1" applyFill="1" applyBorder="1" applyAlignment="1">
      <alignment horizontal="center"/>
    </xf>
    <xf numFmtId="0" fontId="29" fillId="0" borderId="1" xfId="8" applyFont="1" applyFill="1" applyBorder="1" applyAlignment="1">
      <alignment horizontal="center" vertical="center"/>
    </xf>
    <xf numFmtId="0" fontId="10" fillId="0" borderId="1" xfId="8" applyFont="1" applyFill="1" applyBorder="1" applyAlignment="1">
      <alignment horizontal="left" vertical="center"/>
    </xf>
    <xf numFmtId="0" fontId="25" fillId="0" borderId="0" xfId="8" applyFont="1" applyFill="1" applyBorder="1"/>
    <xf numFmtId="166" fontId="25" fillId="0" borderId="0" xfId="8" applyNumberFormat="1" applyFont="1" applyFill="1"/>
    <xf numFmtId="165" fontId="25" fillId="0" borderId="0" xfId="8" applyNumberFormat="1" applyFont="1" applyFill="1" applyBorder="1"/>
    <xf numFmtId="0" fontId="18" fillId="0" borderId="1" xfId="7" applyFont="1" applyBorder="1" applyAlignment="1">
      <alignment horizontal="center" vertical="top" wrapText="1"/>
    </xf>
    <xf numFmtId="167" fontId="13" fillId="0" borderId="1" xfId="6" applyNumberFormat="1" applyFont="1" applyBorder="1" applyAlignment="1">
      <alignment horizontal="center" vertical="top"/>
    </xf>
    <xf numFmtId="0" fontId="51" fillId="2" borderId="0" xfId="0" applyFont="1" applyFill="1" applyBorder="1" applyAlignment="1">
      <alignment horizontal="center" vertical="top"/>
    </xf>
    <xf numFmtId="0" fontId="10" fillId="0" borderId="1" xfId="7" applyFont="1" applyBorder="1" applyAlignment="1">
      <alignment horizontal="center" vertical="top" wrapText="1"/>
    </xf>
    <xf numFmtId="0" fontId="15" fillId="0" borderId="1" xfId="13" applyFont="1" applyFill="1" applyBorder="1" applyAlignment="1">
      <alignment horizontal="center" vertical="top" wrapText="1"/>
    </xf>
    <xf numFmtId="0" fontId="15" fillId="0" borderId="1" xfId="13" applyFont="1" applyBorder="1" applyAlignment="1">
      <alignment horizontal="center" vertical="top" wrapText="1"/>
    </xf>
    <xf numFmtId="0" fontId="14" fillId="0" borderId="0" xfId="0" applyFont="1" applyFill="1" applyAlignment="1">
      <alignment wrapText="1"/>
    </xf>
    <xf numFmtId="0" fontId="9" fillId="0" borderId="0" xfId="0" applyFont="1" applyFill="1"/>
    <xf numFmtId="0" fontId="20" fillId="0" borderId="1" xfId="3" applyFont="1" applyFill="1" applyBorder="1" applyAlignment="1">
      <alignment horizontal="center" vertical="top" wrapText="1"/>
    </xf>
    <xf numFmtId="0" fontId="20" fillId="0" borderId="1" xfId="7" applyFont="1" applyBorder="1" applyAlignment="1">
      <alignment horizontal="center" vertical="top" wrapText="1"/>
    </xf>
    <xf numFmtId="49" fontId="15" fillId="0" borderId="0" xfId="12" applyNumberFormat="1" applyFont="1" applyAlignment="1">
      <alignment horizontal="center"/>
    </xf>
    <xf numFmtId="0" fontId="0" fillId="0" borderId="0" xfId="0" applyAlignment="1"/>
    <xf numFmtId="0" fontId="18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15" fillId="0" borderId="0" xfId="12" quotePrefix="1" applyNumberFormat="1" applyFont="1" applyAlignment="1">
      <alignment horizontal="center" wrapText="1"/>
    </xf>
    <xf numFmtId="0" fontId="10" fillId="0" borderId="0" xfId="7" applyFont="1"/>
    <xf numFmtId="0" fontId="52" fillId="0" borderId="0" xfId="0" applyFont="1" applyFill="1" applyBorder="1" applyAlignment="1">
      <alignment horizontal="center" vertical="top" wrapText="1"/>
    </xf>
    <xf numFmtId="167" fontId="10" fillId="0" borderId="1" xfId="9" applyNumberFormat="1" applyFont="1" applyFill="1" applyBorder="1" applyAlignment="1">
      <alignment horizontal="center" vertical="top"/>
    </xf>
    <xf numFmtId="167" fontId="15" fillId="0" borderId="1" xfId="11" applyNumberFormat="1" applyFont="1" applyFill="1" applyBorder="1" applyAlignment="1">
      <alignment horizontal="center" vertical="top"/>
    </xf>
    <xf numFmtId="167" fontId="15" fillId="0" borderId="1" xfId="10" applyNumberFormat="1" applyFont="1" applyBorder="1" applyAlignment="1">
      <alignment horizontal="center" vertical="top"/>
    </xf>
    <xf numFmtId="167" fontId="22" fillId="0" borderId="1" xfId="0" applyNumberFormat="1" applyFont="1" applyBorder="1" applyAlignment="1">
      <alignment horizontal="center"/>
    </xf>
    <xf numFmtId="167" fontId="15" fillId="0" borderId="1" xfId="11" applyNumberFormat="1" applyFont="1" applyBorder="1" applyAlignment="1">
      <alignment horizontal="center" vertical="top"/>
    </xf>
    <xf numFmtId="167" fontId="15" fillId="0" borderId="1" xfId="0" applyNumberFormat="1" applyFont="1" applyBorder="1" applyAlignment="1">
      <alignment horizontal="center" vertical="top"/>
    </xf>
    <xf numFmtId="167" fontId="15" fillId="0" borderId="1" xfId="10" applyNumberFormat="1" applyFont="1" applyFill="1" applyBorder="1" applyAlignment="1">
      <alignment horizontal="center" vertical="top"/>
    </xf>
    <xf numFmtId="167" fontId="13" fillId="0" borderId="1" xfId="10" applyNumberFormat="1" applyFont="1" applyBorder="1" applyAlignment="1">
      <alignment horizontal="center" vertical="top"/>
    </xf>
    <xf numFmtId="167" fontId="13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vertical="top"/>
    </xf>
    <xf numFmtId="167" fontId="0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67" fontId="15" fillId="0" borderId="1" xfId="0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vertical="top"/>
    </xf>
    <xf numFmtId="0" fontId="15" fillId="0" borderId="1" xfId="0" applyFont="1" applyFill="1" applyBorder="1" applyAlignment="1">
      <alignment vertical="top"/>
    </xf>
    <xf numFmtId="167" fontId="13" fillId="0" borderId="1" xfId="0" applyNumberFormat="1" applyFont="1" applyFill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top"/>
    </xf>
    <xf numFmtId="166" fontId="14" fillId="0" borderId="1" xfId="7" applyNumberFormat="1" applyFont="1" applyBorder="1" applyAlignment="1">
      <alignment horizontal="center" vertical="top" wrapText="1"/>
    </xf>
    <xf numFmtId="0" fontId="41" fillId="0" borderId="1" xfId="7" applyFont="1" applyBorder="1" applyAlignment="1">
      <alignment horizontal="center"/>
    </xf>
    <xf numFmtId="0" fontId="41" fillId="0" borderId="1" xfId="7" applyFont="1" applyBorder="1" applyAlignment="1">
      <alignment horizontal="center" wrapText="1"/>
    </xf>
    <xf numFmtId="0" fontId="50" fillId="0" borderId="1" xfId="0" applyFont="1" applyBorder="1" applyAlignment="1">
      <alignment horizontal="center" wrapText="1"/>
    </xf>
    <xf numFmtId="4" fontId="18" fillId="0" borderId="1" xfId="7" applyNumberFormat="1" applyFont="1" applyBorder="1" applyAlignment="1">
      <alignment horizontal="center" vertical="top" wrapText="1"/>
    </xf>
    <xf numFmtId="0" fontId="24" fillId="0" borderId="0" xfId="0" applyFont="1" applyAlignment="1">
      <alignment vertical="top"/>
    </xf>
    <xf numFmtId="4" fontId="46" fillId="0" borderId="1" xfId="7" applyNumberFormat="1" applyFont="1" applyBorder="1" applyAlignment="1">
      <alignment horizontal="center" vertical="top" wrapText="1"/>
    </xf>
    <xf numFmtId="4" fontId="20" fillId="0" borderId="1" xfId="7" applyNumberFormat="1" applyFont="1" applyBorder="1" applyAlignment="1">
      <alignment horizontal="center" vertical="top" wrapText="1"/>
    </xf>
    <xf numFmtId="167" fontId="13" fillId="0" borderId="1" xfId="12" applyNumberFormat="1" applyFont="1" applyBorder="1" applyAlignment="1">
      <alignment horizontal="center"/>
    </xf>
    <xf numFmtId="0" fontId="13" fillId="0" borderId="0" xfId="12" applyFont="1" applyAlignment="1">
      <alignment vertical="top"/>
    </xf>
    <xf numFmtId="0" fontId="13" fillId="0" borderId="0" xfId="12" applyFont="1" applyBorder="1" applyAlignment="1">
      <alignment vertical="top"/>
    </xf>
    <xf numFmtId="3" fontId="14" fillId="0" borderId="0" xfId="0" applyNumberFormat="1" applyFont="1" applyBorder="1" applyAlignment="1">
      <alignment vertical="top"/>
    </xf>
    <xf numFmtId="0" fontId="13" fillId="0" borderId="0" xfId="12" applyFont="1" applyBorder="1" applyAlignment="1">
      <alignment vertical="top" wrapText="1"/>
    </xf>
    <xf numFmtId="0" fontId="15" fillId="0" borderId="0" xfId="12" applyFont="1" applyBorder="1" applyAlignment="1">
      <alignment vertical="top"/>
    </xf>
    <xf numFmtId="3" fontId="10" fillId="0" borderId="0" xfId="0" applyNumberFormat="1" applyFont="1" applyBorder="1" applyAlignment="1">
      <alignment vertical="top"/>
    </xf>
    <xf numFmtId="0" fontId="15" fillId="0" borderId="0" xfId="11" applyFont="1" applyAlignment="1">
      <alignment vertical="top"/>
    </xf>
    <xf numFmtId="49" fontId="15" fillId="0" borderId="1" xfId="11" applyNumberFormat="1" applyFont="1" applyBorder="1" applyAlignment="1">
      <alignment horizontal="center" vertical="top"/>
    </xf>
    <xf numFmtId="49" fontId="15" fillId="0" borderId="1" xfId="11" applyNumberFormat="1" applyFont="1" applyBorder="1" applyAlignment="1">
      <alignment vertical="top"/>
    </xf>
    <xf numFmtId="0" fontId="17" fillId="0" borderId="0" xfId="11" applyFont="1" applyAlignment="1">
      <alignment horizontal="center" wrapText="1"/>
    </xf>
    <xf numFmtId="0" fontId="13" fillId="0" borderId="0" xfId="11" applyFont="1" applyAlignment="1">
      <alignment horizontal="center" wrapText="1"/>
    </xf>
    <xf numFmtId="0" fontId="7" fillId="0" borderId="0" xfId="11" applyAlignment="1">
      <alignment horizontal="center" wrapText="1"/>
    </xf>
    <xf numFmtId="166" fontId="10" fillId="0" borderId="1" xfId="0" applyNumberFormat="1" applyFont="1" applyBorder="1" applyAlignment="1">
      <alignment horizontal="center" vertical="top"/>
    </xf>
    <xf numFmtId="0" fontId="50" fillId="0" borderId="1" xfId="11" applyFont="1" applyFill="1" applyBorder="1" applyAlignment="1">
      <alignment horizontal="center" wrapText="1"/>
    </xf>
    <xf numFmtId="0" fontId="50" fillId="0" borderId="1" xfId="11" applyFont="1" applyBorder="1" applyAlignment="1">
      <alignment horizontal="center" wrapText="1"/>
    </xf>
    <xf numFmtId="165" fontId="25" fillId="0" borderId="0" xfId="8" applyNumberFormat="1" applyFont="1" applyFill="1"/>
    <xf numFmtId="165" fontId="25" fillId="0" borderId="0" xfId="8" applyNumberFormat="1" applyFont="1" applyFill="1" applyAlignment="1">
      <alignment vertical="top"/>
    </xf>
    <xf numFmtId="43" fontId="34" fillId="0" borderId="0" xfId="0" applyNumberFormat="1" applyFont="1"/>
    <xf numFmtId="49" fontId="15" fillId="0" borderId="0" xfId="12" applyNumberFormat="1" applyFont="1" applyAlignment="1">
      <alignment horizontal="center"/>
    </xf>
    <xf numFmtId="167" fontId="15" fillId="2" borderId="1" xfId="6" applyNumberFormat="1" applyFont="1" applyFill="1" applyBorder="1" applyAlignment="1">
      <alignment horizontal="center"/>
    </xf>
    <xf numFmtId="167" fontId="15" fillId="0" borderId="1" xfId="6" applyNumberFormat="1" applyFont="1" applyFill="1" applyBorder="1" applyAlignment="1">
      <alignment horizontal="center" vertical="top"/>
    </xf>
    <xf numFmtId="171" fontId="34" fillId="0" borderId="1" xfId="0" applyNumberFormat="1" applyFont="1" applyBorder="1" applyAlignment="1">
      <alignment vertical="top"/>
    </xf>
    <xf numFmtId="0" fontId="12" fillId="0" borderId="3" xfId="7" applyFont="1" applyBorder="1" applyAlignment="1">
      <alignment horizontal="center" vertical="top" wrapText="1"/>
    </xf>
    <xf numFmtId="49" fontId="55" fillId="0" borderId="0" xfId="0" applyNumberFormat="1" applyFont="1" applyBorder="1" applyAlignment="1">
      <alignment vertical="top"/>
    </xf>
    <xf numFmtId="4" fontId="55" fillId="0" borderId="0" xfId="0" applyNumberFormat="1" applyFont="1" applyBorder="1" applyAlignment="1">
      <alignment vertical="top"/>
    </xf>
    <xf numFmtId="0" fontId="15" fillId="0" borderId="0" xfId="12" applyNumberFormat="1" applyFont="1" applyBorder="1" applyAlignment="1">
      <alignment vertical="top"/>
    </xf>
    <xf numFmtId="49" fontId="55" fillId="0" borderId="0" xfId="12" applyNumberFormat="1" applyFont="1" applyBorder="1" applyAlignment="1">
      <alignment vertical="top"/>
    </xf>
    <xf numFmtId="4" fontId="55" fillId="0" borderId="0" xfId="12" applyNumberFormat="1" applyFont="1" applyBorder="1" applyAlignment="1">
      <alignment vertical="top"/>
    </xf>
    <xf numFmtId="0" fontId="22" fillId="0" borderId="3" xfId="13" applyFont="1" applyFill="1" applyBorder="1" applyAlignment="1">
      <alignment horizontal="center" vertical="top" wrapText="1"/>
    </xf>
    <xf numFmtId="0" fontId="22" fillId="0" borderId="3" xfId="13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165" fontId="22" fillId="0" borderId="1" xfId="12" applyNumberFormat="1" applyFont="1" applyBorder="1" applyAlignment="1">
      <alignment horizontal="center" vertical="top" wrapText="1"/>
    </xf>
    <xf numFmtId="165" fontId="27" fillId="0" borderId="1" xfId="0" applyNumberFormat="1" applyFont="1" applyBorder="1" applyAlignment="1">
      <alignment horizontal="center" vertical="top" wrapText="1"/>
    </xf>
    <xf numFmtId="49" fontId="57" fillId="0" borderId="0" xfId="0" applyNumberFormat="1" applyFont="1" applyBorder="1" applyAlignment="1">
      <alignment vertical="top"/>
    </xf>
    <xf numFmtId="0" fontId="13" fillId="0" borderId="0" xfId="12" applyNumberFormat="1" applyFont="1" applyBorder="1" applyAlignment="1">
      <alignment vertical="top"/>
    </xf>
    <xf numFmtId="4" fontId="57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0" xfId="0" applyFont="1" applyAlignment="1">
      <alignment vertical="top"/>
    </xf>
    <xf numFmtId="165" fontId="14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vertical="top"/>
    </xf>
    <xf numFmtId="11" fontId="10" fillId="2" borderId="1" xfId="0" applyNumberFormat="1" applyFont="1" applyFill="1" applyBorder="1" applyAlignment="1">
      <alignment horizontal="center" vertical="top"/>
    </xf>
    <xf numFmtId="11" fontId="10" fillId="0" borderId="1" xfId="0" applyNumberFormat="1" applyFont="1" applyFill="1" applyBorder="1" applyAlignment="1">
      <alignment horizontal="center" vertical="top"/>
    </xf>
    <xf numFmtId="166" fontId="56" fillId="0" borderId="1" xfId="6" applyNumberFormat="1" applyFont="1" applyBorder="1" applyAlignment="1">
      <alignment horizontal="center" vertical="top"/>
    </xf>
    <xf numFmtId="166" fontId="22" fillId="0" borderId="1" xfId="6" applyNumberFormat="1" applyFont="1" applyBorder="1" applyAlignment="1">
      <alignment horizontal="center" vertical="top"/>
    </xf>
    <xf numFmtId="166" fontId="22" fillId="0" borderId="1" xfId="12" applyNumberFormat="1" applyFont="1" applyBorder="1" applyAlignment="1">
      <alignment horizontal="center" vertical="top"/>
    </xf>
    <xf numFmtId="166" fontId="56" fillId="0" borderId="1" xfId="12" applyNumberFormat="1" applyFont="1" applyBorder="1" applyAlignment="1">
      <alignment horizontal="center" vertical="top"/>
    </xf>
    <xf numFmtId="166" fontId="13" fillId="0" borderId="1" xfId="12" applyNumberFormat="1" applyFont="1" applyBorder="1" applyAlignment="1">
      <alignment horizontal="center" vertical="top"/>
    </xf>
    <xf numFmtId="166" fontId="15" fillId="0" borderId="1" xfId="12" applyNumberFormat="1" applyFont="1" applyBorder="1" applyAlignment="1">
      <alignment horizontal="center" vertical="top"/>
    </xf>
    <xf numFmtId="0" fontId="25" fillId="0" borderId="1" xfId="8" applyFont="1" applyBorder="1" applyAlignment="1">
      <alignment horizontal="center"/>
    </xf>
    <xf numFmtId="4" fontId="19" fillId="0" borderId="1" xfId="0" applyNumberFormat="1" applyFont="1" applyBorder="1" applyAlignment="1">
      <alignment horizontal="center" vertical="top"/>
    </xf>
    <xf numFmtId="0" fontId="18" fillId="0" borderId="1" xfId="7" applyFont="1" applyBorder="1" applyAlignment="1">
      <alignment horizontal="center" vertical="top" wrapText="1"/>
    </xf>
    <xf numFmtId="0" fontId="10" fillId="0" borderId="0" xfId="0" applyNumberFormat="1" applyFont="1" applyFill="1" applyBorder="1" applyAlignment="1">
      <alignment horizontal="center" vertical="top"/>
    </xf>
    <xf numFmtId="3" fontId="15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wrapText="1"/>
    </xf>
    <xf numFmtId="166" fontId="15" fillId="0" borderId="1" xfId="0" applyNumberFormat="1" applyFont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top"/>
    </xf>
    <xf numFmtId="165" fontId="14" fillId="0" borderId="1" xfId="0" applyNumberFormat="1" applyFont="1" applyFill="1" applyBorder="1" applyAlignment="1">
      <alignment horizontal="center" vertical="top"/>
    </xf>
    <xf numFmtId="0" fontId="14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/>
    </xf>
    <xf numFmtId="0" fontId="10" fillId="0" borderId="1" xfId="0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horizontal="left" vertical="top" wrapText="1"/>
    </xf>
    <xf numFmtId="167" fontId="15" fillId="0" borderId="1" xfId="0" applyNumberFormat="1" applyFont="1" applyBorder="1" applyAlignment="1">
      <alignment horizontal="center" wrapText="1"/>
    </xf>
    <xf numFmtId="49" fontId="15" fillId="0" borderId="1" xfId="0" applyNumberFormat="1" applyFont="1" applyBorder="1" applyAlignment="1">
      <alignment horizontal="center" wrapText="1"/>
    </xf>
    <xf numFmtId="3" fontId="15" fillId="0" borderId="1" xfId="0" applyNumberFormat="1" applyFont="1" applyBorder="1"/>
    <xf numFmtId="0" fontId="14" fillId="0" borderId="1" xfId="0" applyFont="1" applyFill="1" applyBorder="1" applyAlignment="1">
      <alignment vertical="top" wrapText="1"/>
    </xf>
    <xf numFmtId="1" fontId="13" fillId="0" borderId="1" xfId="0" applyNumberFormat="1" applyFont="1" applyBorder="1" applyAlignment="1">
      <alignment horizontal="center" wrapText="1"/>
    </xf>
    <xf numFmtId="0" fontId="12" fillId="0" borderId="4" xfId="0" applyFont="1" applyFill="1" applyBorder="1" applyAlignment="1">
      <alignment vertical="top"/>
    </xf>
    <xf numFmtId="0" fontId="14" fillId="0" borderId="1" xfId="0" applyFont="1" applyFill="1" applyBorder="1" applyAlignment="1">
      <alignment vertical="top"/>
    </xf>
    <xf numFmtId="0" fontId="14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167" fontId="13" fillId="0" borderId="1" xfId="11" applyNumberFormat="1" applyFont="1" applyBorder="1" applyAlignment="1">
      <alignment horizontal="center"/>
    </xf>
    <xf numFmtId="0" fontId="13" fillId="0" borderId="1" xfId="0" applyNumberFormat="1" applyFont="1" applyBorder="1" applyAlignment="1">
      <alignment vertical="center" wrapText="1"/>
    </xf>
    <xf numFmtId="49" fontId="12" fillId="2" borderId="1" xfId="7" applyNumberFormat="1" applyFont="1" applyFill="1" applyBorder="1" applyAlignment="1">
      <alignment horizontal="center" vertical="top"/>
    </xf>
    <xf numFmtId="0" fontId="14" fillId="2" borderId="1" xfId="7" applyFont="1" applyFill="1" applyBorder="1" applyAlignment="1">
      <alignment horizontal="left" vertical="top" wrapText="1"/>
    </xf>
    <xf numFmtId="166" fontId="12" fillId="2" borderId="1" xfId="7" applyNumberFormat="1" applyFont="1" applyFill="1" applyBorder="1" applyAlignment="1">
      <alignment horizontal="center" vertical="top" wrapText="1"/>
    </xf>
    <xf numFmtId="0" fontId="12" fillId="2" borderId="1" xfId="7" applyFont="1" applyFill="1" applyBorder="1" applyAlignment="1">
      <alignment horizontal="left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10" fillId="2" borderId="1" xfId="7" applyFont="1" applyFill="1" applyBorder="1" applyAlignment="1">
      <alignment horizontal="left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/>
    </xf>
    <xf numFmtId="49" fontId="15" fillId="2" borderId="1" xfId="0" applyNumberFormat="1" applyFont="1" applyFill="1" applyBorder="1" applyAlignment="1">
      <alignment vertical="top"/>
    </xf>
    <xf numFmtId="4" fontId="12" fillId="2" borderId="1" xfId="7" applyNumberFormat="1" applyFont="1" applyFill="1" applyBorder="1" applyAlignment="1">
      <alignment horizontal="center" vertical="top" wrapText="1"/>
    </xf>
    <xf numFmtId="4" fontId="22" fillId="2" borderId="1" xfId="0" applyNumberFormat="1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vertical="top" wrapText="1"/>
    </xf>
    <xf numFmtId="166" fontId="10" fillId="0" borderId="1" xfId="7" applyNumberFormat="1" applyFont="1" applyBorder="1" applyAlignment="1">
      <alignment horizontal="center" vertical="top" wrapText="1"/>
    </xf>
    <xf numFmtId="166" fontId="14" fillId="2" borderId="1" xfId="7" applyNumberFormat="1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4" fontId="14" fillId="2" borderId="1" xfId="7" applyNumberFormat="1" applyFont="1" applyFill="1" applyBorder="1" applyAlignment="1">
      <alignment horizontal="center" vertical="top" wrapText="1"/>
    </xf>
    <xf numFmtId="0" fontId="58" fillId="0" borderId="1" xfId="7" applyFont="1" applyBorder="1" applyAlignment="1">
      <alignment horizontal="center" vertical="top" wrapText="1"/>
    </xf>
    <xf numFmtId="0" fontId="15" fillId="0" borderId="0" xfId="0" applyFont="1" applyAlignment="1"/>
    <xf numFmtId="0" fontId="0" fillId="0" borderId="1" xfId="0" applyBorder="1" applyAlignment="1"/>
    <xf numFmtId="0" fontId="15" fillId="0" borderId="1" xfId="0" applyFont="1" applyBorder="1" applyAlignment="1"/>
    <xf numFmtId="0" fontId="18" fillId="0" borderId="3" xfId="7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top"/>
    </xf>
    <xf numFmtId="49" fontId="19" fillId="0" borderId="1" xfId="0" applyNumberFormat="1" applyFont="1" applyBorder="1" applyAlignment="1">
      <alignment vertical="top"/>
    </xf>
    <xf numFmtId="166" fontId="14" fillId="0" borderId="1" xfId="0" applyNumberFormat="1" applyFont="1" applyFill="1" applyBorder="1" applyAlignment="1">
      <alignment horizontal="center" vertical="top"/>
    </xf>
    <xf numFmtId="166" fontId="25" fillId="0" borderId="1" xfId="8" applyNumberFormat="1" applyFont="1" applyBorder="1" applyAlignment="1">
      <alignment horizontal="center"/>
    </xf>
    <xf numFmtId="166" fontId="14" fillId="0" borderId="1" xfId="8" applyNumberFormat="1" applyFont="1" applyBorder="1" applyAlignment="1">
      <alignment horizontal="center" vertical="top"/>
    </xf>
    <xf numFmtId="166" fontId="10" fillId="0" borderId="1" xfId="8" applyNumberFormat="1" applyFont="1" applyBorder="1" applyAlignment="1">
      <alignment horizontal="center" vertical="top"/>
    </xf>
    <xf numFmtId="49" fontId="15" fillId="0" borderId="1" xfId="0" applyNumberFormat="1" applyFont="1" applyBorder="1" applyAlignment="1">
      <alignment wrapText="1"/>
    </xf>
    <xf numFmtId="166" fontId="13" fillId="0" borderId="1" xfId="0" applyNumberFormat="1" applyFont="1" applyFill="1" applyBorder="1" applyAlignment="1">
      <alignment horizontal="center" vertical="top"/>
    </xf>
    <xf numFmtId="166" fontId="15" fillId="2" borderId="1" xfId="6" applyNumberFormat="1" applyFont="1" applyFill="1" applyBorder="1" applyAlignment="1">
      <alignment horizontal="center" vertical="top"/>
    </xf>
    <xf numFmtId="166" fontId="15" fillId="0" borderId="1" xfId="6" applyNumberFormat="1" applyFont="1" applyFill="1" applyBorder="1" applyAlignment="1">
      <alignment vertical="top"/>
    </xf>
    <xf numFmtId="166" fontId="25" fillId="0" borderId="0" xfId="8" applyNumberFormat="1" applyFont="1" applyFill="1" applyBorder="1"/>
    <xf numFmtId="4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166" fontId="10" fillId="0" borderId="1" xfId="0" applyNumberFormat="1" applyFont="1" applyBorder="1" applyAlignment="1">
      <alignment horizontal="center" vertical="top" wrapText="1"/>
    </xf>
    <xf numFmtId="0" fontId="13" fillId="0" borderId="0" xfId="20" applyFont="1" applyAlignment="1">
      <alignment wrapText="1"/>
    </xf>
    <xf numFmtId="0" fontId="12" fillId="0" borderId="1" xfId="7" applyFont="1" applyBorder="1" applyAlignment="1">
      <alignment horizontal="center" vertical="top" wrapText="1"/>
    </xf>
    <xf numFmtId="49" fontId="15" fillId="0" borderId="1" xfId="20" applyNumberFormat="1" applyFont="1" applyBorder="1" applyAlignment="1">
      <alignment horizontal="center"/>
    </xf>
    <xf numFmtId="49" fontId="15" fillId="0" borderId="1" xfId="20" applyNumberFormat="1" applyFont="1" applyBorder="1"/>
    <xf numFmtId="0" fontId="15" fillId="0" borderId="0" xfId="20" applyFont="1"/>
    <xf numFmtId="0" fontId="2" fillId="0" borderId="0" xfId="20" applyAlignment="1"/>
    <xf numFmtId="49" fontId="15" fillId="0" borderId="0" xfId="20" applyNumberFormat="1" applyFont="1" applyAlignment="1">
      <alignment horizontal="center"/>
    </xf>
    <xf numFmtId="49" fontId="15" fillId="0" borderId="0" xfId="20" applyNumberFormat="1" applyFont="1"/>
    <xf numFmtId="0" fontId="15" fillId="0" borderId="0" xfId="20" applyFont="1" applyAlignment="1">
      <alignment horizontal="center"/>
    </xf>
    <xf numFmtId="49" fontId="15" fillId="0" borderId="1" xfId="20" applyNumberFormat="1" applyFont="1" applyBorder="1" applyAlignment="1">
      <alignment horizontal="center" vertical="top"/>
    </xf>
    <xf numFmtId="49" fontId="15" fillId="0" borderId="1" xfId="20" applyNumberFormat="1" applyFont="1" applyBorder="1" applyAlignment="1">
      <alignment vertical="top" wrapText="1"/>
    </xf>
    <xf numFmtId="0" fontId="2" fillId="0" borderId="0" xfId="20" applyAlignment="1">
      <alignment vertical="top"/>
    </xf>
    <xf numFmtId="0" fontId="15" fillId="0" borderId="0" xfId="20" applyFont="1" applyAlignment="1">
      <alignment vertical="top"/>
    </xf>
    <xf numFmtId="166" fontId="15" fillId="0" borderId="1" xfId="20" applyNumberFormat="1" applyFont="1" applyBorder="1" applyAlignment="1">
      <alignment horizontal="center"/>
    </xf>
    <xf numFmtId="166" fontId="15" fillId="0" borderId="1" xfId="20" applyNumberFormat="1" applyFont="1" applyBorder="1" applyAlignment="1">
      <alignment horizontal="center" vertical="top"/>
    </xf>
    <xf numFmtId="0" fontId="18" fillId="0" borderId="1" xfId="7" applyFont="1" applyBorder="1" applyAlignment="1">
      <alignment horizontal="center" vertical="top" wrapText="1"/>
    </xf>
    <xf numFmtId="49" fontId="15" fillId="0" borderId="0" xfId="0" applyNumberFormat="1" applyFont="1" applyAlignment="1">
      <alignment horizontal="center"/>
    </xf>
    <xf numFmtId="0" fontId="12" fillId="0" borderId="3" xfId="7" applyFont="1" applyBorder="1" applyAlignment="1">
      <alignment horizontal="center" vertical="top" wrapText="1"/>
    </xf>
    <xf numFmtId="0" fontId="18" fillId="0" borderId="1" xfId="7" applyFont="1" applyBorder="1" applyAlignment="1">
      <alignment horizontal="center" vertical="top" wrapText="1"/>
    </xf>
    <xf numFmtId="49" fontId="15" fillId="0" borderId="0" xfId="0" applyNumberFormat="1" applyFont="1" applyAlignment="1">
      <alignment horizontal="center"/>
    </xf>
    <xf numFmtId="0" fontId="12" fillId="0" borderId="3" xfId="7" applyFont="1" applyBorder="1" applyAlignment="1">
      <alignment horizontal="center" vertical="top" wrapText="1"/>
    </xf>
    <xf numFmtId="0" fontId="15" fillId="0" borderId="0" xfId="21" applyNumberFormat="1" applyFont="1" applyAlignment="1">
      <alignment vertical="center"/>
    </xf>
    <xf numFmtId="0" fontId="15" fillId="0" borderId="0" xfId="21" applyNumberFormat="1" applyFont="1" applyAlignment="1">
      <alignment horizontal="left" vertical="center" wrapText="1"/>
    </xf>
    <xf numFmtId="0" fontId="15" fillId="0" borderId="0" xfId="21" applyNumberFormat="1" applyFont="1" applyAlignment="1">
      <alignment horizontal="center" vertical="center" wrapText="1"/>
    </xf>
    <xf numFmtId="0" fontId="15" fillId="0" borderId="0" xfId="21" applyNumberFormat="1" applyFont="1" applyAlignment="1">
      <alignment vertical="center" wrapText="1"/>
    </xf>
    <xf numFmtId="49" fontId="15" fillId="0" borderId="1" xfId="21" applyNumberFormat="1" applyFont="1" applyBorder="1" applyAlignment="1">
      <alignment horizontal="center" vertical="center" wrapText="1"/>
    </xf>
    <xf numFmtId="0" fontId="14" fillId="0" borderId="1" xfId="21" applyFont="1" applyFill="1" applyBorder="1" applyAlignment="1">
      <alignment vertical="top"/>
    </xf>
    <xf numFmtId="0" fontId="15" fillId="0" borderId="1" xfId="21" applyNumberFormat="1" applyFont="1" applyBorder="1" applyAlignment="1">
      <alignment vertical="center" wrapText="1"/>
    </xf>
    <xf numFmtId="0" fontId="12" fillId="0" borderId="1" xfId="21" applyFont="1" applyFill="1" applyBorder="1" applyAlignment="1">
      <alignment vertical="top"/>
    </xf>
    <xf numFmtId="49" fontId="15" fillId="0" borderId="1" xfId="21" applyNumberFormat="1" applyFont="1" applyBorder="1" applyAlignment="1">
      <alignment vertical="center" wrapText="1"/>
    </xf>
    <xf numFmtId="167" fontId="15" fillId="0" borderId="0" xfId="21" applyNumberFormat="1" applyFont="1" applyAlignment="1">
      <alignment horizontal="center" vertical="center"/>
    </xf>
    <xf numFmtId="0" fontId="15" fillId="0" borderId="0" xfId="21" applyNumberFormat="1" applyFont="1" applyAlignment="1">
      <alignment horizontal="center" vertical="center"/>
    </xf>
    <xf numFmtId="0" fontId="15" fillId="0" borderId="1" xfId="21" applyNumberFormat="1" applyFont="1" applyBorder="1" applyAlignment="1">
      <alignment horizontal="center" vertical="top" wrapText="1"/>
    </xf>
    <xf numFmtId="0" fontId="15" fillId="0" borderId="0" xfId="21" applyNumberFormat="1" applyFont="1" applyAlignment="1">
      <alignment vertical="top" wrapText="1"/>
    </xf>
    <xf numFmtId="166" fontId="13" fillId="0" borderId="1" xfId="21" applyNumberFormat="1" applyFont="1" applyBorder="1" applyAlignment="1">
      <alignment horizontal="center" vertical="center" wrapText="1"/>
    </xf>
    <xf numFmtId="166" fontId="15" fillId="0" borderId="1" xfId="21" applyNumberFormat="1" applyFont="1" applyBorder="1" applyAlignment="1">
      <alignment horizontal="center" vertical="center" wrapText="1"/>
    </xf>
    <xf numFmtId="166" fontId="15" fillId="0" borderId="1" xfId="21" applyNumberFormat="1" applyFont="1" applyFill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Border="1" applyAlignment="1">
      <alignment horizontal="center" vertical="top" wrapText="1"/>
    </xf>
    <xf numFmtId="0" fontId="18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top" wrapText="1"/>
    </xf>
    <xf numFmtId="49" fontId="15" fillId="0" borderId="0" xfId="11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12" fillId="0" borderId="3" xfId="7" applyFont="1" applyBorder="1" applyAlignment="1">
      <alignment horizontal="center" vertical="top" wrapText="1"/>
    </xf>
    <xf numFmtId="167" fontId="13" fillId="0" borderId="1" xfId="0" applyNumberFormat="1" applyFont="1" applyBorder="1" applyAlignment="1">
      <alignment horizontal="center" vertical="top"/>
    </xf>
    <xf numFmtId="166" fontId="13" fillId="0" borderId="1" xfId="0" applyNumberFormat="1" applyFont="1" applyBorder="1" applyAlignment="1">
      <alignment horizontal="center" vertical="top"/>
    </xf>
    <xf numFmtId="0" fontId="13" fillId="0" borderId="1" xfId="0" applyNumberFormat="1" applyFont="1" applyBorder="1" applyAlignment="1">
      <alignment vertical="top" wrapText="1"/>
    </xf>
    <xf numFmtId="0" fontId="15" fillId="0" borderId="1" xfId="0" applyNumberFormat="1" applyFont="1" applyBorder="1" applyAlignment="1">
      <alignment vertical="top" wrapText="1"/>
    </xf>
    <xf numFmtId="166" fontId="15" fillId="0" borderId="1" xfId="0" applyNumberFormat="1" applyFont="1" applyBorder="1" applyAlignment="1">
      <alignment horizontal="center" vertical="top"/>
    </xf>
    <xf numFmtId="166" fontId="15" fillId="0" borderId="1" xfId="11" applyNumberFormat="1" applyFont="1" applyBorder="1" applyAlignment="1">
      <alignment horizontal="center" vertical="top"/>
    </xf>
    <xf numFmtId="4" fontId="15" fillId="0" borderId="1" xfId="11" applyNumberFormat="1" applyFont="1" applyBorder="1" applyAlignment="1">
      <alignment horizontal="center"/>
    </xf>
    <xf numFmtId="0" fontId="15" fillId="0" borderId="1" xfId="0" applyFont="1" applyFill="1" applyBorder="1" applyAlignment="1">
      <alignment vertical="top" wrapText="1"/>
    </xf>
    <xf numFmtId="166" fontId="12" fillId="0" borderId="1" xfId="7" applyNumberFormat="1" applyFont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4" fontId="34" fillId="0" borderId="0" xfId="0" applyNumberFormat="1" applyFont="1"/>
    <xf numFmtId="49" fontId="1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166" fontId="15" fillId="0" borderId="1" xfId="12" applyNumberFormat="1" applyFont="1" applyBorder="1" applyAlignment="1">
      <alignment horizontal="center" vertical="top" wrapText="1"/>
    </xf>
    <xf numFmtId="166" fontId="10" fillId="0" borderId="1" xfId="9" applyNumberFormat="1" applyFont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horizontal="center" vertical="top" wrapText="1"/>
    </xf>
    <xf numFmtId="166" fontId="10" fillId="0" borderId="1" xfId="9" applyNumberFormat="1" applyFont="1" applyFill="1" applyBorder="1" applyAlignment="1">
      <alignment horizontal="center" vertical="top" wrapText="1"/>
    </xf>
    <xf numFmtId="166" fontId="10" fillId="0" borderId="1" xfId="9" applyNumberFormat="1" applyFont="1" applyBorder="1" applyAlignment="1">
      <alignment horizontal="center" vertical="top"/>
    </xf>
    <xf numFmtId="166" fontId="13" fillId="0" borderId="1" xfId="10" applyNumberFormat="1" applyFont="1" applyBorder="1" applyAlignment="1">
      <alignment horizontal="center" vertical="top"/>
    </xf>
    <xf numFmtId="166" fontId="15" fillId="0" borderId="1" xfId="10" applyNumberFormat="1" applyFont="1" applyBorder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/>
    </xf>
    <xf numFmtId="49" fontId="15" fillId="0" borderId="1" xfId="10" applyNumberFormat="1" applyFont="1" applyFill="1" applyBorder="1" applyAlignment="1">
      <alignment vertical="top"/>
    </xf>
    <xf numFmtId="166" fontId="15" fillId="0" borderId="1" xfId="10" applyNumberFormat="1" applyFont="1" applyFill="1" applyBorder="1" applyAlignment="1">
      <alignment horizontal="center" vertical="top"/>
    </xf>
    <xf numFmtId="0" fontId="15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166" fontId="15" fillId="0" borderId="1" xfId="0" applyNumberFormat="1" applyFont="1" applyBorder="1" applyAlignment="1">
      <alignment horizontal="center" vertical="top" wrapText="1"/>
    </xf>
    <xf numFmtId="166" fontId="13" fillId="0" borderId="1" xfId="0" applyNumberFormat="1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/>
    </xf>
    <xf numFmtId="166" fontId="15" fillId="0" borderId="1" xfId="12" applyNumberFormat="1" applyFont="1" applyBorder="1" applyAlignment="1">
      <alignment horizontal="center"/>
    </xf>
    <xf numFmtId="166" fontId="15" fillId="0" borderId="1" xfId="11" applyNumberFormat="1" applyFont="1" applyBorder="1" applyAlignment="1">
      <alignment horizontal="center"/>
    </xf>
    <xf numFmtId="49" fontId="15" fillId="0" borderId="0" xfId="12" applyNumberFormat="1" applyFont="1" applyAlignment="1">
      <alignment horizontal="center"/>
    </xf>
    <xf numFmtId="0" fontId="18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top" wrapText="1"/>
    </xf>
    <xf numFmtId="49" fontId="15" fillId="0" borderId="0" xfId="11" applyNumberFormat="1" applyFont="1" applyAlignment="1">
      <alignment horizontal="center"/>
    </xf>
    <xf numFmtId="0" fontId="0" fillId="0" borderId="0" xfId="0"/>
    <xf numFmtId="0" fontId="18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top" wrapText="1"/>
    </xf>
    <xf numFmtId="49" fontId="15" fillId="0" borderId="0" xfId="11" applyNumberFormat="1" applyFont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167" fontId="19" fillId="0" borderId="1" xfId="13" applyNumberFormat="1" applyFont="1" applyBorder="1" applyAlignment="1">
      <alignment horizontal="center" vertical="top" wrapText="1"/>
    </xf>
    <xf numFmtId="4" fontId="15" fillId="0" borderId="1" xfId="12" applyNumberFormat="1" applyFont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5" fillId="0" borderId="0" xfId="12" applyNumberFormat="1" applyFont="1" applyAlignment="1">
      <alignment horizontal="center" vertical="top"/>
    </xf>
    <xf numFmtId="49" fontId="10" fillId="0" borderId="1" xfId="0" applyNumberFormat="1" applyFont="1" applyBorder="1" applyAlignment="1">
      <alignment vertical="top" wrapText="1"/>
    </xf>
    <xf numFmtId="0" fontId="15" fillId="0" borderId="1" xfId="6" applyFont="1" applyBorder="1" applyAlignment="1">
      <alignment vertical="top"/>
    </xf>
    <xf numFmtId="2" fontId="15" fillId="0" borderId="1" xfId="11" applyNumberFormat="1" applyFont="1" applyBorder="1" applyAlignment="1">
      <alignment horizontal="center"/>
    </xf>
    <xf numFmtId="0" fontId="18" fillId="0" borderId="1" xfId="7" applyFont="1" applyBorder="1" applyAlignment="1">
      <alignment horizontal="center" vertical="top" wrapText="1"/>
    </xf>
    <xf numFmtId="49" fontId="15" fillId="0" borderId="0" xfId="10" applyNumberFormat="1" applyFont="1" applyAlignment="1">
      <alignment horizontal="center"/>
    </xf>
    <xf numFmtId="0" fontId="0" fillId="0" borderId="0" xfId="0"/>
    <xf numFmtId="0" fontId="19" fillId="0" borderId="1" xfId="0" applyFont="1" applyBorder="1" applyAlignment="1">
      <alignment horizontal="center" vertical="top" wrapText="1"/>
    </xf>
    <xf numFmtId="166" fontId="15" fillId="0" borderId="0" xfId="11" applyNumberFormat="1" applyFont="1" applyAlignment="1">
      <alignment vertical="top"/>
    </xf>
    <xf numFmtId="166" fontId="15" fillId="0" borderId="0" xfId="11" applyNumberFormat="1" applyFont="1" applyAlignment="1">
      <alignment horizontal="center"/>
    </xf>
    <xf numFmtId="43" fontId="17" fillId="0" borderId="0" xfId="19" applyFont="1" applyAlignment="1">
      <alignment wrapText="1"/>
    </xf>
    <xf numFmtId="43" fontId="13" fillId="0" borderId="0" xfId="19" applyFont="1" applyAlignment="1">
      <alignment wrapText="1"/>
    </xf>
    <xf numFmtId="43" fontId="15" fillId="0" borderId="0" xfId="19" applyFont="1"/>
    <xf numFmtId="49" fontId="15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/>
    <xf numFmtId="166" fontId="15" fillId="0" borderId="1" xfId="0" applyNumberFormat="1" applyFont="1" applyFill="1" applyBorder="1" applyAlignment="1">
      <alignment horizontal="center"/>
    </xf>
    <xf numFmtId="166" fontId="15" fillId="0" borderId="0" xfId="11" applyNumberFormat="1" applyFont="1" applyFill="1" applyAlignment="1">
      <alignment vertical="top"/>
    </xf>
    <xf numFmtId="43" fontId="15" fillId="0" borderId="0" xfId="19" applyFont="1" applyFill="1"/>
    <xf numFmtId="43" fontId="15" fillId="0" borderId="0" xfId="11" applyNumberFormat="1" applyFont="1" applyFill="1"/>
    <xf numFmtId="166" fontId="15" fillId="0" borderId="0" xfId="12" applyNumberFormat="1" applyFont="1" applyAlignment="1">
      <alignment horizontal="center"/>
    </xf>
    <xf numFmtId="166" fontId="25" fillId="0" borderId="0" xfId="9" applyNumberFormat="1" applyFont="1"/>
    <xf numFmtId="166" fontId="25" fillId="0" borderId="0" xfId="9" applyNumberFormat="1" applyFont="1" applyAlignment="1">
      <alignment vertical="top"/>
    </xf>
    <xf numFmtId="43" fontId="25" fillId="0" borderId="0" xfId="19" applyFont="1"/>
    <xf numFmtId="43" fontId="25" fillId="0" borderId="0" xfId="19" applyFont="1" applyAlignment="1">
      <alignment vertical="top"/>
    </xf>
    <xf numFmtId="43" fontId="25" fillId="0" borderId="0" xfId="19" applyFont="1" applyFill="1" applyAlignment="1">
      <alignment vertical="top"/>
    </xf>
    <xf numFmtId="166" fontId="25" fillId="0" borderId="0" xfId="9" applyNumberFormat="1" applyFont="1" applyFill="1" applyAlignment="1">
      <alignment vertical="top"/>
    </xf>
    <xf numFmtId="166" fontId="15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vertical="center" wrapText="1"/>
    </xf>
    <xf numFmtId="166" fontId="15" fillId="0" borderId="0" xfId="0" applyNumberFormat="1" applyFont="1" applyAlignment="1">
      <alignment vertical="top" wrapText="1"/>
    </xf>
    <xf numFmtId="166" fontId="15" fillId="0" borderId="0" xfId="21" applyNumberFormat="1" applyFont="1" applyAlignment="1">
      <alignment horizontal="center" vertical="center"/>
    </xf>
    <xf numFmtId="43" fontId="0" fillId="0" borderId="0" xfId="19" applyFont="1"/>
    <xf numFmtId="43" fontId="15" fillId="0" borderId="0" xfId="19" applyFont="1" applyFill="1" applyAlignment="1">
      <alignment vertical="top"/>
    </xf>
    <xf numFmtId="174" fontId="15" fillId="0" borderId="0" xfId="11" applyNumberFormat="1" applyFont="1"/>
    <xf numFmtId="167" fontId="15" fillId="0" borderId="0" xfId="11" applyNumberFormat="1" applyFont="1" applyAlignment="1">
      <alignment horizontal="center"/>
    </xf>
    <xf numFmtId="167" fontId="15" fillId="0" borderId="0" xfId="11" applyNumberFormat="1" applyFont="1"/>
    <xf numFmtId="2" fontId="15" fillId="0" borderId="0" xfId="6" applyNumberFormat="1" applyFont="1" applyAlignment="1">
      <alignment vertical="top"/>
    </xf>
    <xf numFmtId="166" fontId="9" fillId="0" borderId="0" xfId="0" applyNumberFormat="1" applyFont="1" applyFill="1"/>
    <xf numFmtId="165" fontId="9" fillId="0" borderId="0" xfId="0" applyNumberFormat="1" applyFont="1" applyFill="1"/>
    <xf numFmtId="43" fontId="14" fillId="0" borderId="0" xfId="19" applyFont="1" applyFill="1" applyAlignment="1">
      <alignment wrapText="1"/>
    </xf>
    <xf numFmtId="43" fontId="9" fillId="0" borderId="0" xfId="19" applyFont="1" applyFill="1"/>
    <xf numFmtId="0" fontId="0" fillId="0" borderId="0" xfId="0" applyFont="1" applyFill="1"/>
    <xf numFmtId="166" fontId="25" fillId="0" borderId="0" xfId="8" applyNumberFormat="1" applyFont="1"/>
    <xf numFmtId="167" fontId="25" fillId="0" borderId="0" xfId="9" applyNumberFormat="1" applyFont="1" applyAlignment="1">
      <alignment vertical="top"/>
    </xf>
    <xf numFmtId="0" fontId="10" fillId="2" borderId="0" xfId="6" applyFont="1" applyFill="1"/>
    <xf numFmtId="49" fontId="10" fillId="0" borderId="0" xfId="6" applyNumberFormat="1" applyFont="1" applyAlignment="1">
      <alignment horizontal="center" vertical="top"/>
    </xf>
    <xf numFmtId="49" fontId="10" fillId="0" borderId="0" xfId="6" applyNumberFormat="1" applyFont="1" applyAlignment="1">
      <alignment wrapText="1"/>
    </xf>
    <xf numFmtId="0" fontId="10" fillId="0" borderId="0" xfId="6" applyFont="1" applyFill="1" applyAlignment="1">
      <alignment horizontal="center" vertical="top"/>
    </xf>
    <xf numFmtId="166" fontId="10" fillId="0" borderId="0" xfId="6" applyNumberFormat="1" applyFont="1" applyFill="1" applyAlignment="1">
      <alignment horizontal="center" vertical="top"/>
    </xf>
    <xf numFmtId="0" fontId="10" fillId="0" borderId="0" xfId="6" applyFont="1"/>
    <xf numFmtId="0" fontId="10" fillId="0" borderId="0" xfId="6" applyFont="1" applyFill="1"/>
    <xf numFmtId="166" fontId="15" fillId="0" borderId="0" xfId="6" applyNumberFormat="1" applyFont="1" applyAlignment="1">
      <alignment vertical="top"/>
    </xf>
    <xf numFmtId="43" fontId="26" fillId="0" borderId="0" xfId="19" applyFont="1" applyAlignment="1">
      <alignment wrapText="1"/>
    </xf>
    <xf numFmtId="43" fontId="15" fillId="0" borderId="0" xfId="19" applyFont="1" applyAlignment="1">
      <alignment vertical="top"/>
    </xf>
    <xf numFmtId="43" fontId="13" fillId="0" borderId="0" xfId="19" applyFont="1"/>
    <xf numFmtId="43" fontId="0" fillId="0" borderId="0" xfId="19" applyFont="1" applyAlignment="1">
      <alignment vertical="top"/>
    </xf>
    <xf numFmtId="0" fontId="0" fillId="0" borderId="0" xfId="0" applyFont="1" applyFill="1" applyAlignment="1">
      <alignment vertical="top"/>
    </xf>
    <xf numFmtId="167" fontId="0" fillId="0" borderId="0" xfId="0" applyNumberFormat="1" applyFont="1" applyFill="1" applyAlignment="1">
      <alignment vertical="top"/>
    </xf>
    <xf numFmtId="43" fontId="0" fillId="0" borderId="0" xfId="19" applyFont="1" applyFill="1" applyAlignment="1">
      <alignment vertical="top"/>
    </xf>
    <xf numFmtId="167" fontId="14" fillId="0" borderId="1" xfId="0" applyNumberFormat="1" applyFont="1" applyBorder="1" applyAlignment="1">
      <alignment horizontal="center" vertical="top" wrapText="1"/>
    </xf>
    <xf numFmtId="166" fontId="15" fillId="0" borderId="0" xfId="20" applyNumberFormat="1" applyFont="1" applyAlignment="1">
      <alignment horizontal="center"/>
    </xf>
    <xf numFmtId="43" fontId="15" fillId="0" borderId="0" xfId="19" applyFont="1" applyAlignment="1">
      <alignment wrapText="1"/>
    </xf>
    <xf numFmtId="49" fontId="0" fillId="0" borderId="0" xfId="0" applyNumberFormat="1" applyBorder="1" applyAlignment="1">
      <alignment vertical="center"/>
    </xf>
    <xf numFmtId="43" fontId="0" fillId="0" borderId="0" xfId="19" applyFont="1" applyFill="1"/>
    <xf numFmtId="166" fontId="18" fillId="0" borderId="1" xfId="7" applyNumberFormat="1" applyFont="1" applyBorder="1" applyAlignment="1">
      <alignment horizontal="center" vertical="top" wrapText="1"/>
    </xf>
    <xf numFmtId="0" fontId="15" fillId="0" borderId="0" xfId="11" applyFont="1" applyFill="1" applyBorder="1" applyAlignment="1">
      <alignment horizontal="center"/>
    </xf>
    <xf numFmtId="0" fontId="15" fillId="0" borderId="0" xfId="11" applyFont="1" applyFill="1" applyBorder="1"/>
    <xf numFmtId="4" fontId="15" fillId="0" borderId="0" xfId="11" applyNumberFormat="1" applyFont="1" applyFill="1" applyBorder="1" applyAlignment="1">
      <alignment horizontal="center"/>
    </xf>
    <xf numFmtId="4" fontId="0" fillId="0" borderId="0" xfId="0" applyNumberFormat="1" applyFill="1" applyBorder="1" applyAlignment="1">
      <alignment vertical="center"/>
    </xf>
    <xf numFmtId="43" fontId="0" fillId="0" borderId="0" xfId="19" applyFont="1" applyFill="1" applyBorder="1"/>
    <xf numFmtId="0" fontId="19" fillId="0" borderId="1" xfId="0" applyFont="1" applyFill="1" applyBorder="1" applyAlignment="1">
      <alignment horizontal="center" vertical="top" wrapText="1"/>
    </xf>
    <xf numFmtId="43" fontId="34" fillId="0" borderId="0" xfId="19" applyFont="1"/>
    <xf numFmtId="170" fontId="34" fillId="0" borderId="0" xfId="0" applyNumberFormat="1" applyFont="1" applyBorder="1" applyAlignment="1"/>
    <xf numFmtId="170" fontId="34" fillId="0" borderId="0" xfId="0" applyNumberFormat="1" applyFont="1" applyBorder="1" applyAlignment="1">
      <alignment vertical="top"/>
    </xf>
    <xf numFmtId="2" fontId="34" fillId="0" borderId="0" xfId="19" applyNumberFormat="1" applyFont="1" applyBorder="1"/>
    <xf numFmtId="43" fontId="15" fillId="0" borderId="0" xfId="0" applyNumberFormat="1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43" fontId="15" fillId="0" borderId="0" xfId="19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top"/>
    </xf>
    <xf numFmtId="43" fontId="0" fillId="0" borderId="0" xfId="19" applyFont="1" applyFill="1" applyBorder="1" applyAlignment="1">
      <alignment vertical="center"/>
    </xf>
    <xf numFmtId="43" fontId="15" fillId="0" borderId="0" xfId="19" applyFont="1" applyFill="1" applyBorder="1" applyAlignment="1">
      <alignment vertical="top"/>
    </xf>
    <xf numFmtId="43" fontId="15" fillId="0" borderId="0" xfId="0" applyNumberFormat="1" applyFont="1" applyFill="1" applyBorder="1" applyAlignment="1">
      <alignment vertical="top"/>
    </xf>
    <xf numFmtId="0" fontId="15" fillId="0" borderId="0" xfId="0" applyFont="1" applyFill="1" applyBorder="1" applyAlignment="1">
      <alignment vertical="top"/>
    </xf>
    <xf numFmtId="166" fontId="15" fillId="0" borderId="0" xfId="10" applyNumberFormat="1" applyFont="1" applyFill="1" applyAlignment="1">
      <alignment horizontal="center"/>
    </xf>
    <xf numFmtId="166" fontId="15" fillId="0" borderId="0" xfId="10" applyNumberFormat="1" applyFont="1" applyFill="1" applyBorder="1" applyAlignment="1">
      <alignment vertical="top"/>
    </xf>
    <xf numFmtId="166" fontId="15" fillId="0" borderId="0" xfId="12" applyNumberFormat="1" applyFont="1"/>
    <xf numFmtId="0" fontId="15" fillId="0" borderId="0" xfId="12" applyFont="1" applyFill="1" applyBorder="1"/>
    <xf numFmtId="43" fontId="15" fillId="0" borderId="0" xfId="12" applyNumberFormat="1" applyFont="1" applyFill="1" applyBorder="1"/>
    <xf numFmtId="3" fontId="15" fillId="0" borderId="0" xfId="11" applyNumberFormat="1" applyFont="1" applyAlignment="1">
      <alignment horizontal="center"/>
    </xf>
    <xf numFmtId="166" fontId="15" fillId="0" borderId="0" xfId="11" applyNumberFormat="1" applyFont="1"/>
    <xf numFmtId="166" fontId="14" fillId="0" borderId="1" xfId="0" applyNumberFormat="1" applyFont="1" applyBorder="1" applyAlignment="1">
      <alignment horizontal="center" vertical="top"/>
    </xf>
    <xf numFmtId="2" fontId="13" fillId="0" borderId="0" xfId="12" applyNumberFormat="1" applyFont="1" applyBorder="1" applyAlignment="1">
      <alignment vertical="top" wrapText="1"/>
    </xf>
    <xf numFmtId="3" fontId="13" fillId="0" borderId="1" xfId="0" applyNumberFormat="1" applyFont="1" applyBorder="1" applyAlignment="1">
      <alignment horizontal="center" vertical="top"/>
    </xf>
    <xf numFmtId="166" fontId="13" fillId="0" borderId="0" xfId="12" applyNumberFormat="1" applyFont="1" applyAlignment="1">
      <alignment vertical="top"/>
    </xf>
    <xf numFmtId="0" fontId="17" fillId="0" borderId="0" xfId="12" applyFont="1" applyBorder="1" applyAlignment="1">
      <alignment wrapText="1"/>
    </xf>
    <xf numFmtId="4" fontId="0" fillId="0" borderId="0" xfId="0" applyNumberFormat="1" applyBorder="1" applyAlignment="1">
      <alignment vertical="center"/>
    </xf>
    <xf numFmtId="43" fontId="0" fillId="0" borderId="0" xfId="19" applyFont="1" applyBorder="1" applyAlignment="1">
      <alignment vertical="center"/>
    </xf>
    <xf numFmtId="0" fontId="15" fillId="0" borderId="0" xfId="12" applyFont="1" applyBorder="1"/>
    <xf numFmtId="166" fontId="0" fillId="0" borderId="0" xfId="0" applyNumberFormat="1"/>
    <xf numFmtId="0" fontId="0" fillId="0" borderId="0" xfId="0" applyBorder="1"/>
    <xf numFmtId="4" fontId="15" fillId="0" borderId="0" xfId="12" applyNumberFormat="1" applyFont="1" applyAlignment="1">
      <alignment horizontal="center"/>
    </xf>
    <xf numFmtId="43" fontId="15" fillId="0" borderId="0" xfId="11" applyNumberFormat="1" applyFont="1" applyFill="1" applyAlignment="1">
      <alignment horizontal="center"/>
    </xf>
    <xf numFmtId="43" fontId="15" fillId="0" borderId="0" xfId="12" applyNumberFormat="1" applyFont="1" applyFill="1" applyAlignment="1">
      <alignment horizontal="center"/>
    </xf>
    <xf numFmtId="167" fontId="15" fillId="0" borderId="0" xfId="10" applyNumberFormat="1" applyFont="1" applyAlignment="1">
      <alignment horizontal="center"/>
    </xf>
    <xf numFmtId="167" fontId="0" fillId="0" borderId="0" xfId="0" applyNumberFormat="1" applyAlignment="1">
      <alignment vertical="center"/>
    </xf>
    <xf numFmtId="0" fontId="17" fillId="0" borderId="0" xfId="10" applyFont="1" applyBorder="1" applyAlignment="1">
      <alignment wrapText="1"/>
    </xf>
    <xf numFmtId="0" fontId="13" fillId="0" borderId="0" xfId="10" applyFont="1" applyBorder="1" applyAlignment="1">
      <alignment wrapText="1"/>
    </xf>
    <xf numFmtId="0" fontId="15" fillId="0" borderId="0" xfId="10" applyFont="1" applyBorder="1"/>
    <xf numFmtId="4" fontId="25" fillId="0" borderId="0" xfId="8" applyNumberFormat="1" applyFont="1" applyFill="1"/>
    <xf numFmtId="0" fontId="25" fillId="0" borderId="0" xfId="8" applyFont="1" applyFill="1" applyBorder="1" applyAlignment="1">
      <alignment vertical="top"/>
    </xf>
    <xf numFmtId="43" fontId="14" fillId="0" borderId="0" xfId="19" applyFont="1" applyAlignment="1">
      <alignment vertical="top" wrapText="1"/>
    </xf>
    <xf numFmtId="43" fontId="13" fillId="0" borderId="0" xfId="19" applyFont="1" applyFill="1" applyBorder="1" applyAlignment="1">
      <alignment vertical="top" wrapText="1"/>
    </xf>
    <xf numFmtId="43" fontId="45" fillId="0" borderId="0" xfId="19" applyFont="1" applyFill="1" applyBorder="1" applyAlignment="1">
      <alignment vertical="top" wrapText="1"/>
    </xf>
    <xf numFmtId="0" fontId="15" fillId="0" borderId="1" xfId="10" applyFont="1" applyBorder="1"/>
    <xf numFmtId="43" fontId="15" fillId="0" borderId="0" xfId="19" applyFont="1" applyAlignment="1">
      <alignment horizontal="left" wrapText="1"/>
    </xf>
    <xf numFmtId="43" fontId="35" fillId="0" borderId="0" xfId="19" applyFont="1" applyAlignment="1">
      <alignment wrapText="1"/>
    </xf>
    <xf numFmtId="165" fontId="10" fillId="0" borderId="1" xfId="0" applyNumberFormat="1" applyFont="1" applyFill="1" applyBorder="1" applyAlignment="1">
      <alignment horizontal="center" vertical="top"/>
    </xf>
    <xf numFmtId="49" fontId="13" fillId="0" borderId="1" xfId="0" applyNumberFormat="1" applyFont="1" applyBorder="1"/>
    <xf numFmtId="0" fontId="22" fillId="0" borderId="1" xfId="12" applyFont="1" applyBorder="1" applyAlignment="1">
      <alignment vertical="top"/>
    </xf>
    <xf numFmtId="166" fontId="22" fillId="0" borderId="1" xfId="12" applyNumberFormat="1" applyFont="1" applyBorder="1" applyAlignment="1">
      <alignment vertical="top"/>
    </xf>
    <xf numFmtId="166" fontId="14" fillId="0" borderId="1" xfId="0" applyNumberFormat="1" applyFont="1" applyBorder="1" applyAlignment="1">
      <alignment horizontal="center" vertical="top" wrapText="1"/>
    </xf>
    <xf numFmtId="165" fontId="15" fillId="0" borderId="0" xfId="12" applyNumberFormat="1" applyFont="1" applyAlignment="1">
      <alignment horizontal="center"/>
    </xf>
    <xf numFmtId="165" fontId="13" fillId="0" borderId="0" xfId="12" applyNumberFormat="1" applyFont="1" applyAlignment="1">
      <alignment vertical="top"/>
    </xf>
    <xf numFmtId="0" fontId="15" fillId="0" borderId="1" xfId="10" applyFont="1" applyBorder="1" applyAlignment="1">
      <alignment wrapText="1"/>
    </xf>
    <xf numFmtId="167" fontId="10" fillId="0" borderId="1" xfId="10" applyNumberFormat="1" applyFont="1" applyFill="1" applyBorder="1" applyAlignment="1">
      <alignment horizontal="center" vertical="top" wrapText="1"/>
    </xf>
    <xf numFmtId="167" fontId="15" fillId="0" borderId="1" xfId="10" applyNumberFormat="1" applyFont="1" applyFill="1" applyBorder="1" applyAlignment="1">
      <alignment horizontal="center"/>
    </xf>
    <xf numFmtId="0" fontId="15" fillId="0" borderId="0" xfId="0" applyFont="1" applyFill="1" applyAlignment="1">
      <alignment vertical="center" wrapText="1"/>
    </xf>
    <xf numFmtId="49" fontId="15" fillId="0" borderId="1" xfId="10" applyNumberFormat="1" applyFont="1" applyFill="1" applyBorder="1" applyAlignment="1">
      <alignment vertical="top" wrapText="1"/>
    </xf>
    <xf numFmtId="49" fontId="34" fillId="0" borderId="0" xfId="0" applyNumberFormat="1" applyFont="1" applyFill="1"/>
    <xf numFmtId="4" fontId="10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3" fontId="10" fillId="0" borderId="1" xfId="0" applyNumberFormat="1" applyFont="1" applyFill="1" applyBorder="1" applyAlignment="1">
      <alignment horizontal="center" vertical="center"/>
    </xf>
    <xf numFmtId="173" fontId="10" fillId="0" borderId="1" xfId="19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16" fillId="0" borderId="0" xfId="0" applyFont="1" applyFill="1" applyBorder="1"/>
    <xf numFmtId="165" fontId="10" fillId="0" borderId="0" xfId="0" applyNumberFormat="1" applyFont="1" applyFill="1" applyBorder="1" applyAlignment="1">
      <alignment horizontal="center" vertical="top"/>
    </xf>
    <xf numFmtId="165" fontId="14" fillId="0" borderId="0" xfId="0" applyNumberFormat="1" applyFont="1" applyFill="1" applyBorder="1" applyAlignment="1">
      <alignment horizontal="center" vertical="top"/>
    </xf>
    <xf numFmtId="165" fontId="9" fillId="0" borderId="0" xfId="0" applyNumberFormat="1" applyFont="1" applyFill="1" applyBorder="1"/>
    <xf numFmtId="165" fontId="10" fillId="0" borderId="0" xfId="0" applyNumberFormat="1" applyFont="1" applyFill="1" applyBorder="1" applyAlignment="1">
      <alignment horizontal="center" vertical="center"/>
    </xf>
    <xf numFmtId="0" fontId="18" fillId="0" borderId="1" xfId="7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2" fillId="0" borderId="3" xfId="7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29" fillId="0" borderId="1" xfId="7" applyFont="1" applyBorder="1" applyAlignment="1">
      <alignment horizontal="center" vertical="top" wrapText="1"/>
    </xf>
    <xf numFmtId="0" fontId="60" fillId="0" borderId="1" xfId="0" applyFont="1" applyBorder="1" applyAlignment="1">
      <alignment horizontal="center" vertical="top" wrapText="1"/>
    </xf>
    <xf numFmtId="0" fontId="60" fillId="0" borderId="1" xfId="0" applyFont="1" applyBorder="1" applyAlignment="1">
      <alignment horizontal="center" vertical="center" wrapText="1"/>
    </xf>
    <xf numFmtId="0" fontId="60" fillId="0" borderId="4" xfId="0" applyFont="1" applyBorder="1" applyAlignment="1">
      <alignment horizontal="center" vertical="top" wrapText="1"/>
    </xf>
    <xf numFmtId="0" fontId="61" fillId="0" borderId="0" xfId="0" applyFont="1"/>
    <xf numFmtId="0" fontId="59" fillId="0" borderId="1" xfId="0" applyFont="1" applyBorder="1" applyAlignment="1">
      <alignment horizontal="center" vertical="top" wrapText="1"/>
    </xf>
    <xf numFmtId="49" fontId="59" fillId="0" borderId="1" xfId="0" applyNumberFormat="1" applyFont="1" applyBorder="1" applyAlignment="1">
      <alignment vertical="top"/>
    </xf>
    <xf numFmtId="0" fontId="59" fillId="0" borderId="0" xfId="0" applyFont="1"/>
    <xf numFmtId="0" fontId="59" fillId="0" borderId="1" xfId="0" applyFont="1" applyFill="1" applyBorder="1" applyAlignment="1">
      <alignment horizontal="center" vertical="top" wrapText="1"/>
    </xf>
    <xf numFmtId="4" fontId="59" fillId="0" borderId="1" xfId="0" applyNumberFormat="1" applyFont="1" applyBorder="1" applyAlignment="1">
      <alignment horizontal="center" vertical="top" wrapText="1"/>
    </xf>
    <xf numFmtId="49" fontId="59" fillId="0" borderId="1" xfId="0" applyNumberFormat="1" applyFont="1" applyBorder="1" applyAlignment="1">
      <alignment vertical="top" wrapText="1"/>
    </xf>
    <xf numFmtId="0" fontId="59" fillId="0" borderId="1" xfId="0" applyFont="1" applyBorder="1" applyAlignment="1">
      <alignment vertical="top" wrapText="1"/>
    </xf>
    <xf numFmtId="0" fontId="59" fillId="0" borderId="1" xfId="0" applyFont="1" applyFill="1" applyBorder="1" applyAlignment="1">
      <alignment vertical="top" wrapText="1"/>
    </xf>
    <xf numFmtId="49" fontId="59" fillId="0" borderId="1" xfId="0" applyNumberFormat="1" applyFont="1" applyBorder="1" applyAlignment="1">
      <alignment horizontal="center" vertical="top" wrapText="1"/>
    </xf>
    <xf numFmtId="4" fontId="59" fillId="0" borderId="1" xfId="0" applyNumberFormat="1" applyFont="1" applyBorder="1" applyAlignment="1">
      <alignment horizontal="center" vertical="center"/>
    </xf>
    <xf numFmtId="49" fontId="15" fillId="0" borderId="1" xfId="11" applyNumberFormat="1" applyFont="1" applyFill="1" applyBorder="1" applyAlignment="1">
      <alignment vertical="top" wrapText="1"/>
    </xf>
    <xf numFmtId="174" fontId="15" fillId="0" borderId="0" xfId="11" applyNumberFormat="1" applyFont="1" applyFill="1" applyAlignment="1">
      <alignment vertical="top"/>
    </xf>
    <xf numFmtId="49" fontId="15" fillId="0" borderId="1" xfId="11" applyNumberFormat="1" applyFont="1" applyFill="1" applyBorder="1" applyAlignment="1">
      <alignment vertical="top"/>
    </xf>
    <xf numFmtId="174" fontId="15" fillId="0" borderId="0" xfId="11" applyNumberFormat="1" applyFont="1" applyAlignment="1">
      <alignment vertical="top"/>
    </xf>
    <xf numFmtId="0" fontId="59" fillId="0" borderId="1" xfId="0" applyFont="1" applyBorder="1" applyAlignment="1">
      <alignment horizontal="center"/>
    </xf>
    <xf numFmtId="0" fontId="15" fillId="0" borderId="0" xfId="6" applyFont="1" applyAlignment="1">
      <alignment wrapText="1"/>
    </xf>
    <xf numFmtId="0" fontId="10" fillId="0" borderId="0" xfId="0" applyFont="1" applyFill="1" applyAlignment="1">
      <alignment wrapText="1"/>
    </xf>
    <xf numFmtId="165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43" fontId="9" fillId="0" borderId="0" xfId="19" applyFont="1" applyFill="1" applyAlignment="1">
      <alignment vertical="top"/>
    </xf>
    <xf numFmtId="0" fontId="16" fillId="0" borderId="0" xfId="0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43" fontId="16" fillId="0" borderId="0" xfId="19" applyFont="1" applyFill="1" applyAlignment="1">
      <alignment vertical="top"/>
    </xf>
    <xf numFmtId="172" fontId="9" fillId="0" borderId="0" xfId="0" applyNumberFormat="1" applyFont="1" applyFill="1" applyAlignment="1">
      <alignment vertical="top"/>
    </xf>
    <xf numFmtId="0" fontId="42" fillId="0" borderId="1" xfId="2" applyFont="1" applyFill="1" applyBorder="1" applyAlignment="1">
      <alignment horizontal="center" vertical="top" wrapText="1"/>
    </xf>
    <xf numFmtId="0" fontId="42" fillId="0" borderId="1" xfId="7" applyFont="1" applyFill="1" applyBorder="1" applyAlignment="1">
      <alignment horizontal="center" vertical="top" wrapText="1"/>
    </xf>
    <xf numFmtId="0" fontId="42" fillId="0" borderId="1" xfId="3" applyFont="1" applyFill="1" applyBorder="1" applyAlignment="1">
      <alignment horizontal="center" vertical="top" wrapText="1"/>
    </xf>
    <xf numFmtId="0" fontId="43" fillId="0" borderId="0" xfId="0" applyFont="1" applyFill="1"/>
    <xf numFmtId="0" fontId="43" fillId="0" borderId="0" xfId="0" applyFont="1" applyFill="1" applyBorder="1"/>
    <xf numFmtId="43" fontId="43" fillId="0" borderId="0" xfId="19" applyFont="1" applyFill="1"/>
    <xf numFmtId="49" fontId="17" fillId="0" borderId="0" xfId="6" quotePrefix="1" applyNumberFormat="1" applyFont="1" applyFill="1" applyAlignment="1">
      <alignment horizontal="center" vertical="top" wrapText="1"/>
    </xf>
    <xf numFmtId="49" fontId="17" fillId="0" borderId="0" xfId="6" quotePrefix="1" applyNumberFormat="1" applyFont="1" applyFill="1" applyAlignment="1">
      <alignment vertical="top" wrapText="1"/>
    </xf>
    <xf numFmtId="0" fontId="17" fillId="0" borderId="0" xfId="6" applyFont="1" applyFill="1" applyAlignment="1">
      <alignment vertical="top" wrapText="1"/>
    </xf>
    <xf numFmtId="0" fontId="17" fillId="0" borderId="0" xfId="6" applyFont="1" applyFill="1" applyAlignment="1">
      <alignment horizontal="center" vertical="top" wrapText="1"/>
    </xf>
    <xf numFmtId="0" fontId="17" fillId="0" borderId="0" xfId="6" applyFont="1" applyFill="1" applyBorder="1" applyAlignment="1">
      <alignment vertical="top" wrapText="1"/>
    </xf>
    <xf numFmtId="43" fontId="17" fillId="0" borderId="0" xfId="19" applyFont="1" applyFill="1" applyBorder="1" applyAlignment="1">
      <alignment vertical="top" wrapText="1"/>
    </xf>
    <xf numFmtId="49" fontId="13" fillId="0" borderId="0" xfId="6" quotePrefix="1" applyNumberFormat="1" applyFont="1" applyFill="1" applyAlignment="1">
      <alignment horizontal="center" vertical="top" wrapText="1"/>
    </xf>
    <xf numFmtId="49" fontId="13" fillId="0" borderId="0" xfId="6" quotePrefix="1" applyNumberFormat="1" applyFont="1" applyFill="1" applyAlignment="1">
      <alignment vertical="top" wrapText="1"/>
    </xf>
    <xf numFmtId="0" fontId="13" fillId="0" borderId="0" xfId="6" applyFont="1" applyFill="1" applyAlignment="1">
      <alignment horizontal="center" vertical="top" wrapText="1"/>
    </xf>
    <xf numFmtId="0" fontId="53" fillId="0" borderId="0" xfId="7" applyFont="1" applyFill="1" applyAlignment="1">
      <alignment vertical="top"/>
    </xf>
    <xf numFmtId="0" fontId="53" fillId="0" borderId="0" xfId="7" applyFont="1" applyFill="1" applyAlignment="1">
      <alignment horizontal="left" vertical="top"/>
    </xf>
    <xf numFmtId="0" fontId="54" fillId="0" borderId="0" xfId="6" applyFont="1" applyFill="1" applyAlignment="1">
      <alignment vertical="top" wrapText="1"/>
    </xf>
    <xf numFmtId="0" fontId="54" fillId="0" borderId="0" xfId="6" applyFont="1" applyFill="1" applyAlignment="1">
      <alignment horizontal="center" vertical="top" wrapText="1"/>
    </xf>
    <xf numFmtId="0" fontId="12" fillId="0" borderId="0" xfId="7" applyFont="1" applyFill="1" applyAlignment="1">
      <alignment vertical="top"/>
    </xf>
    <xf numFmtId="167" fontId="19" fillId="0" borderId="1" xfId="6" applyNumberFormat="1" applyFont="1" applyFill="1" applyBorder="1" applyAlignment="1">
      <alignment horizontal="center" vertical="top"/>
    </xf>
    <xf numFmtId="4" fontId="38" fillId="0" borderId="0" xfId="14" applyNumberFormat="1" applyFill="1" applyBorder="1" applyAlignment="1" applyProtection="1">
      <alignment horizontal="center" vertical="top" wrapText="1"/>
    </xf>
    <xf numFmtId="172" fontId="15" fillId="0" borderId="0" xfId="6" applyNumberFormat="1" applyFont="1" applyFill="1" applyBorder="1" applyAlignment="1">
      <alignment vertical="top"/>
    </xf>
    <xf numFmtId="0" fontId="15" fillId="0" borderId="0" xfId="6" applyFont="1" applyFill="1" applyBorder="1" applyAlignment="1">
      <alignment vertical="top"/>
    </xf>
    <xf numFmtId="43" fontId="10" fillId="0" borderId="0" xfId="19" applyFont="1" applyFill="1" applyBorder="1" applyAlignment="1">
      <alignment vertical="top"/>
    </xf>
    <xf numFmtId="0" fontId="10" fillId="0" borderId="0" xfId="6" applyFont="1" applyFill="1" applyBorder="1" applyAlignment="1">
      <alignment vertical="top"/>
    </xf>
    <xf numFmtId="0" fontId="10" fillId="0" borderId="0" xfId="6" applyFont="1" applyFill="1" applyAlignment="1">
      <alignment vertical="top"/>
    </xf>
    <xf numFmtId="4" fontId="19" fillId="0" borderId="1" xfId="0" applyNumberFormat="1" applyFont="1" applyFill="1" applyBorder="1" applyAlignment="1">
      <alignment horizontal="center" vertical="top"/>
    </xf>
    <xf numFmtId="4" fontId="18" fillId="2" borderId="1" xfId="0" applyNumberFormat="1" applyFont="1" applyFill="1" applyBorder="1" applyAlignment="1">
      <alignment horizontal="center" vertical="top"/>
    </xf>
    <xf numFmtId="4" fontId="39" fillId="0" borderId="0" xfId="16" applyFill="1" applyBorder="1" applyAlignment="1" applyProtection="1">
      <alignment horizontal="right" vertical="top" shrinkToFit="1"/>
    </xf>
    <xf numFmtId="49" fontId="15" fillId="0" borderId="0" xfId="6" applyNumberFormat="1" applyFont="1" applyFill="1" applyAlignment="1">
      <alignment horizontal="center" vertical="top"/>
    </xf>
    <xf numFmtId="49" fontId="15" fillId="0" borderId="0" xfId="6" applyNumberFormat="1" applyFont="1" applyFill="1" applyAlignment="1">
      <alignment vertical="top"/>
    </xf>
    <xf numFmtId="4" fontId="15" fillId="0" borderId="0" xfId="6" applyNumberFormat="1" applyFont="1" applyFill="1" applyAlignment="1">
      <alignment vertical="top"/>
    </xf>
    <xf numFmtId="0" fontId="19" fillId="0" borderId="0" xfId="6" applyFont="1" applyFill="1" applyBorder="1" applyAlignment="1">
      <alignment horizontal="center" vertical="top"/>
    </xf>
    <xf numFmtId="2" fontId="15" fillId="0" borderId="0" xfId="6" applyNumberFormat="1" applyFont="1" applyFill="1" applyAlignment="1">
      <alignment vertical="top"/>
    </xf>
    <xf numFmtId="0" fontId="44" fillId="0" borderId="1" xfId="7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166" fontId="14" fillId="0" borderId="1" xfId="0" applyNumberFormat="1" applyFont="1" applyFill="1" applyBorder="1" applyAlignment="1">
      <alignment horizontal="center"/>
    </xf>
    <xf numFmtId="167" fontId="14" fillId="0" borderId="1" xfId="8" applyNumberFormat="1" applyFont="1" applyFill="1" applyBorder="1" applyAlignment="1">
      <alignment horizontal="center"/>
    </xf>
    <xf numFmtId="167" fontId="25" fillId="0" borderId="0" xfId="8" applyNumberFormat="1" applyFont="1" applyAlignment="1"/>
    <xf numFmtId="0" fontId="25" fillId="0" borderId="0" xfId="8" applyFont="1" applyAlignment="1"/>
    <xf numFmtId="166" fontId="10" fillId="0" borderId="1" xfId="8" applyNumberFormat="1" applyFont="1" applyFill="1" applyBorder="1" applyAlignment="1">
      <alignment horizontal="center" vertical="center"/>
    </xf>
    <xf numFmtId="166" fontId="10" fillId="2" borderId="1" xfId="8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top"/>
    </xf>
    <xf numFmtId="167" fontId="10" fillId="0" borderId="1" xfId="0" applyNumberFormat="1" applyFont="1" applyFill="1" applyBorder="1" applyAlignment="1">
      <alignment horizontal="center" vertical="top"/>
    </xf>
    <xf numFmtId="0" fontId="13" fillId="0" borderId="0" xfId="20" applyFont="1" applyAlignment="1">
      <alignment horizontal="center" wrapText="1"/>
    </xf>
    <xf numFmtId="0" fontId="13" fillId="0" borderId="0" xfId="20" applyFont="1" applyAlignment="1">
      <alignment vertical="top" wrapText="1"/>
    </xf>
    <xf numFmtId="0" fontId="12" fillId="0" borderId="0" xfId="7" applyFont="1" applyAlignment="1">
      <alignment horizontal="center" vertical="top"/>
    </xf>
    <xf numFmtId="0" fontId="9" fillId="0" borderId="0" xfId="7" applyAlignment="1">
      <alignment vertical="top"/>
    </xf>
    <xf numFmtId="49" fontId="15" fillId="0" borderId="1" xfId="20" applyNumberFormat="1" applyFont="1" applyBorder="1" applyAlignment="1">
      <alignment vertical="top"/>
    </xf>
    <xf numFmtId="4" fontId="15" fillId="0" borderId="1" xfId="20" applyNumberFormat="1" applyFont="1" applyBorder="1" applyAlignment="1">
      <alignment horizontal="center" vertical="top"/>
    </xf>
    <xf numFmtId="49" fontId="15" fillId="0" borderId="1" xfId="20" applyNumberFormat="1" applyFont="1" applyFill="1" applyBorder="1" applyAlignment="1">
      <alignment horizontal="center" vertical="top"/>
    </xf>
    <xf numFmtId="49" fontId="15" fillId="0" borderId="1" xfId="20" applyNumberFormat="1" applyFont="1" applyFill="1" applyBorder="1" applyAlignment="1">
      <alignment vertical="top"/>
    </xf>
    <xf numFmtId="4" fontId="15" fillId="0" borderId="1" xfId="20" applyNumberFormat="1" applyFont="1" applyFill="1" applyBorder="1" applyAlignment="1">
      <alignment horizontal="center" vertical="top"/>
    </xf>
    <xf numFmtId="166" fontId="15" fillId="0" borderId="1" xfId="20" applyNumberFormat="1" applyFont="1" applyFill="1" applyBorder="1" applyAlignment="1">
      <alignment horizontal="center" vertical="top"/>
    </xf>
    <xf numFmtId="0" fontId="15" fillId="0" borderId="0" xfId="20" applyFont="1" applyFill="1" applyAlignment="1">
      <alignment vertical="top"/>
    </xf>
    <xf numFmtId="49" fontId="15" fillId="0" borderId="0" xfId="20" applyNumberFormat="1" applyFont="1" applyAlignment="1">
      <alignment horizontal="center" vertical="top"/>
    </xf>
    <xf numFmtId="49" fontId="15" fillId="0" borderId="0" xfId="20" applyNumberFormat="1" applyFont="1" applyAlignment="1">
      <alignment vertical="top"/>
    </xf>
    <xf numFmtId="0" fontId="15" fillId="0" borderId="0" xfId="20" applyFont="1" applyAlignment="1">
      <alignment horizontal="center" vertical="top"/>
    </xf>
    <xf numFmtId="4" fontId="15" fillId="0" borderId="0" xfId="20" applyNumberFormat="1" applyFont="1" applyAlignment="1">
      <alignment horizontal="center" vertical="top"/>
    </xf>
    <xf numFmtId="0" fontId="15" fillId="0" borderId="0" xfId="0" applyFont="1" applyFill="1" applyBorder="1" applyAlignment="1">
      <alignment vertical="top" wrapText="1"/>
    </xf>
    <xf numFmtId="43" fontId="15" fillId="0" borderId="0" xfId="19" applyFont="1" applyFill="1" applyBorder="1" applyAlignment="1">
      <alignment vertical="top" wrapText="1"/>
    </xf>
    <xf numFmtId="43" fontId="15" fillId="0" borderId="0" xfId="19" applyFont="1" applyAlignment="1">
      <alignment vertical="top" wrapText="1"/>
    </xf>
    <xf numFmtId="0" fontId="10" fillId="0" borderId="0" xfId="7" applyFont="1" applyAlignment="1">
      <alignment horizontal="left" vertical="top"/>
    </xf>
    <xf numFmtId="43" fontId="15" fillId="0" borderId="0" xfId="19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43" fontId="15" fillId="0" borderId="0" xfId="0" applyNumberFormat="1" applyFont="1" applyAlignment="1">
      <alignment vertical="top" wrapText="1"/>
    </xf>
    <xf numFmtId="43" fontId="0" fillId="0" borderId="0" xfId="19" applyFont="1" applyFill="1" applyBorder="1" applyAlignment="1">
      <alignment vertical="top"/>
    </xf>
    <xf numFmtId="49" fontId="0" fillId="0" borderId="0" xfId="0" applyNumberFormat="1" applyBorder="1" applyAlignment="1">
      <alignment vertical="top"/>
    </xf>
    <xf numFmtId="43" fontId="37" fillId="0" borderId="0" xfId="19" applyFont="1" applyFill="1" applyBorder="1" applyAlignment="1">
      <alignment vertical="top"/>
    </xf>
    <xf numFmtId="43" fontId="15" fillId="0" borderId="0" xfId="0" applyNumberFormat="1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top"/>
    </xf>
    <xf numFmtId="0" fontId="15" fillId="0" borderId="1" xfId="0" applyNumberFormat="1" applyFont="1" applyFill="1" applyBorder="1" applyAlignment="1">
      <alignment vertical="top" wrapText="1"/>
    </xf>
    <xf numFmtId="43" fontId="0" fillId="0" borderId="0" xfId="19" applyFont="1" applyBorder="1" applyAlignment="1">
      <alignment vertical="top"/>
    </xf>
    <xf numFmtId="168" fontId="15" fillId="0" borderId="0" xfId="0" applyNumberFormat="1" applyFont="1" applyAlignment="1">
      <alignment vertical="top" wrapText="1"/>
    </xf>
    <xf numFmtId="0" fontId="15" fillId="0" borderId="0" xfId="0" applyFont="1" applyFill="1" applyAlignment="1">
      <alignment vertical="top" wrapText="1"/>
    </xf>
    <xf numFmtId="171" fontId="34" fillId="0" borderId="2" xfId="0" applyNumberFormat="1" applyFont="1" applyBorder="1" applyAlignment="1"/>
    <xf numFmtId="171" fontId="34" fillId="0" borderId="1" xfId="0" applyNumberFormat="1" applyFont="1" applyBorder="1" applyAlignment="1"/>
    <xf numFmtId="166" fontId="34" fillId="0" borderId="2" xfId="0" applyNumberFormat="1" applyFont="1" applyBorder="1" applyAlignment="1">
      <alignment horizontal="center"/>
    </xf>
    <xf numFmtId="166" fontId="34" fillId="0" borderId="1" xfId="0" applyNumberFormat="1" applyFont="1" applyBorder="1" applyAlignment="1">
      <alignment horizontal="center"/>
    </xf>
    <xf numFmtId="166" fontId="34" fillId="0" borderId="1" xfId="0" applyNumberFormat="1" applyFont="1" applyBorder="1" applyAlignment="1">
      <alignment horizontal="center" vertical="top"/>
    </xf>
    <xf numFmtId="43" fontId="34" fillId="0" borderId="0" xfId="0" applyNumberFormat="1" applyFont="1" applyAlignment="1">
      <alignment vertical="top"/>
    </xf>
    <xf numFmtId="43" fontId="34" fillId="0" borderId="0" xfId="19" applyFont="1" applyAlignment="1">
      <alignment vertical="top"/>
    </xf>
    <xf numFmtId="0" fontId="34" fillId="0" borderId="0" xfId="0" applyFont="1" applyAlignment="1">
      <alignment vertical="top"/>
    </xf>
    <xf numFmtId="167" fontId="47" fillId="0" borderId="1" xfId="13" applyNumberFormat="1" applyFont="1" applyBorder="1" applyAlignment="1">
      <alignment horizontal="center" vertical="top" wrapText="1"/>
    </xf>
    <xf numFmtId="1" fontId="15" fillId="0" borderId="1" xfId="11" applyNumberFormat="1" applyFont="1" applyBorder="1" applyAlignment="1">
      <alignment horizontal="center"/>
    </xf>
    <xf numFmtId="1" fontId="15" fillId="0" borderId="1" xfId="11" applyNumberFormat="1" applyFont="1" applyBorder="1" applyAlignment="1">
      <alignment horizontal="center" vertical="top"/>
    </xf>
    <xf numFmtId="3" fontId="15" fillId="0" borderId="1" xfId="12" applyNumberFormat="1" applyFont="1" applyBorder="1" applyAlignment="1">
      <alignment horizontal="center"/>
    </xf>
    <xf numFmtId="1" fontId="15" fillId="0" borderId="1" xfId="12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5" fillId="2" borderId="0" xfId="0" applyFont="1" applyFill="1" applyAlignment="1">
      <alignment vertical="center" wrapText="1"/>
    </xf>
    <xf numFmtId="0" fontId="12" fillId="0" borderId="0" xfId="0" applyFont="1" applyAlignment="1"/>
    <xf numFmtId="0" fontId="12" fillId="0" borderId="0" xfId="0" applyFont="1" applyAlignment="1">
      <alignment horizontal="left" indent="7"/>
    </xf>
    <xf numFmtId="0" fontId="12" fillId="0" borderId="0" xfId="0" applyFont="1" applyAlignment="1">
      <alignment horizontal="left" indent="7"/>
    </xf>
    <xf numFmtId="0" fontId="0" fillId="0" borderId="0" xfId="0" applyAlignment="1"/>
    <xf numFmtId="0" fontId="12" fillId="0" borderId="0" xfId="7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3" applyFont="1" applyAlignment="1">
      <alignment horizontal="right"/>
    </xf>
    <xf numFmtId="0" fontId="7" fillId="0" borderId="0" xfId="11" applyAlignment="1"/>
    <xf numFmtId="0" fontId="15" fillId="0" borderId="0" xfId="1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/>
    <xf numFmtId="0" fontId="10" fillId="0" borderId="0" xfId="3" applyFont="1" applyFill="1" applyAlignment="1">
      <alignment horizontal="right"/>
    </xf>
    <xf numFmtId="0" fontId="9" fillId="0" borderId="0" xfId="0" applyFont="1" applyFill="1" applyAlignment="1"/>
    <xf numFmtId="0" fontId="18" fillId="0" borderId="1" xfId="7" applyFont="1" applyBorder="1" applyAlignment="1">
      <alignment horizontal="center" vertical="top" wrapText="1"/>
    </xf>
    <xf numFmtId="0" fontId="12" fillId="0" borderId="3" xfId="7" applyFont="1" applyBorder="1" applyAlignment="1">
      <alignment horizontal="center" vertical="top" wrapText="1"/>
    </xf>
    <xf numFmtId="0" fontId="15" fillId="0" borderId="0" xfId="3" applyFont="1" applyAlignment="1"/>
    <xf numFmtId="0" fontId="12" fillId="0" borderId="0" xfId="0" applyFont="1" applyAlignment="1">
      <alignment horizontal="left" indent="5"/>
    </xf>
    <xf numFmtId="0" fontId="12" fillId="0" borderId="0" xfId="7" applyFont="1" applyFill="1" applyAlignment="1"/>
    <xf numFmtId="0" fontId="0" fillId="0" borderId="0" xfId="0" applyAlignment="1">
      <alignment horizontal="right" indent="8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4"/>
    </xf>
    <xf numFmtId="0" fontId="10" fillId="0" borderId="0" xfId="3" applyFont="1" applyFill="1" applyAlignment="1"/>
    <xf numFmtId="0" fontId="12" fillId="0" borderId="0" xfId="0" applyFont="1" applyAlignment="1">
      <alignment horizontal="left" indent="6"/>
    </xf>
    <xf numFmtId="0" fontId="12" fillId="0" borderId="0" xfId="0" applyFont="1" applyAlignment="1">
      <alignment horizontal="left" indent="8"/>
    </xf>
    <xf numFmtId="0" fontId="15" fillId="0" borderId="1" xfId="10" applyFont="1" applyBorder="1" applyAlignment="1">
      <alignment vertical="top" wrapText="1"/>
    </xf>
    <xf numFmtId="0" fontId="59" fillId="0" borderId="1" xfId="0" applyFont="1" applyBorder="1" applyAlignment="1">
      <alignment horizontal="center" vertical="top"/>
    </xf>
    <xf numFmtId="0" fontId="59" fillId="0" borderId="0" xfId="0" applyFont="1" applyAlignment="1">
      <alignment vertical="top"/>
    </xf>
    <xf numFmtId="0" fontId="15" fillId="0" borderId="1" xfId="10" applyFont="1" applyBorder="1" applyAlignment="1">
      <alignment vertical="top"/>
    </xf>
    <xf numFmtId="1" fontId="22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 vertical="top" wrapText="1"/>
    </xf>
    <xf numFmtId="4" fontId="0" fillId="0" borderId="0" xfId="0" applyNumberFormat="1" applyBorder="1" applyAlignment="1">
      <alignment vertical="top"/>
    </xf>
    <xf numFmtId="0" fontId="12" fillId="0" borderId="3" xfId="7" applyFont="1" applyBorder="1" applyAlignment="1">
      <alignment horizontal="center" vertical="top" wrapText="1"/>
    </xf>
    <xf numFmtId="49" fontId="15" fillId="0" borderId="0" xfId="12" applyNumberFormat="1" applyFont="1" applyAlignment="1">
      <alignment horizontal="center"/>
    </xf>
    <xf numFmtId="0" fontId="6" fillId="0" borderId="0" xfId="12" applyAlignment="1"/>
    <xf numFmtId="0" fontId="12" fillId="0" borderId="0" xfId="7" applyFont="1" applyFill="1" applyAlignment="1">
      <alignment horizontal="left" indent="23"/>
    </xf>
    <xf numFmtId="0" fontId="12" fillId="0" borderId="0" xfId="0" applyFont="1" applyAlignment="1">
      <alignment horizontal="left" indent="7"/>
    </xf>
    <xf numFmtId="0" fontId="13" fillId="0" borderId="0" xfId="7" applyFont="1" applyAlignment="1">
      <alignment horizontal="center" vertical="top" wrapText="1"/>
    </xf>
    <xf numFmtId="0" fontId="5" fillId="0" borderId="0" xfId="12" applyFont="1" applyAlignment="1">
      <alignment wrapText="1"/>
    </xf>
    <xf numFmtId="0" fontId="14" fillId="0" borderId="0" xfId="7" applyFont="1" applyAlignment="1">
      <alignment horizontal="center" vertical="top"/>
    </xf>
    <xf numFmtId="0" fontId="25" fillId="0" borderId="0" xfId="9" applyFont="1" applyAlignment="1">
      <alignment horizontal="center"/>
    </xf>
    <xf numFmtId="0" fontId="0" fillId="0" borderId="0" xfId="0" applyAlignment="1"/>
    <xf numFmtId="0" fontId="10" fillId="0" borderId="0" xfId="9" applyFont="1" applyAlignment="1">
      <alignment horizontal="left" indent="26"/>
    </xf>
    <xf numFmtId="0" fontId="30" fillId="0" borderId="0" xfId="9" applyAlignment="1">
      <alignment horizontal="left" indent="26"/>
    </xf>
    <xf numFmtId="0" fontId="20" fillId="0" borderId="1" xfId="9" applyFont="1" applyBorder="1" applyAlignment="1">
      <alignment horizontal="center" vertical="top" wrapText="1"/>
    </xf>
    <xf numFmtId="0" fontId="18" fillId="0" borderId="1" xfId="7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19" fillId="0" borderId="1" xfId="3" applyFont="1" applyFill="1" applyBorder="1" applyAlignment="1">
      <alignment horizontal="center" vertical="top" wrapText="1"/>
    </xf>
    <xf numFmtId="0" fontId="19" fillId="0" borderId="1" xfId="3" applyFont="1" applyBorder="1" applyAlignment="1">
      <alignment horizontal="center" vertical="top" wrapText="1"/>
    </xf>
    <xf numFmtId="0" fontId="14" fillId="0" borderId="0" xfId="9" applyNumberFormat="1" applyFont="1" applyBorder="1" applyAlignment="1">
      <alignment horizontal="center" vertical="top" wrapText="1"/>
    </xf>
    <xf numFmtId="0" fontId="30" fillId="0" borderId="0" xfId="9" applyNumberFormat="1" applyBorder="1" applyAlignment="1">
      <alignment vertical="top"/>
    </xf>
    <xf numFmtId="0" fontId="0" fillId="0" borderId="0" xfId="0" applyNumberFormat="1" applyAlignment="1"/>
    <xf numFmtId="0" fontId="14" fillId="0" borderId="0" xfId="9" applyFont="1" applyBorder="1" applyAlignment="1">
      <alignment horizontal="center" wrapText="1"/>
    </xf>
    <xf numFmtId="0" fontId="30" fillId="0" borderId="0" xfId="9" applyAlignment="1"/>
    <xf numFmtId="49" fontId="15" fillId="0" borderId="0" xfId="6" applyNumberFormat="1" applyFont="1" applyAlignment="1">
      <alignment horizontal="center"/>
    </xf>
    <xf numFmtId="0" fontId="12" fillId="0" borderId="0" xfId="7" applyFont="1" applyFill="1" applyAlignment="1">
      <alignment horizontal="left" indent="22"/>
    </xf>
    <xf numFmtId="0" fontId="14" fillId="0" borderId="0" xfId="7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1" applyFont="1" applyAlignment="1">
      <alignment wrapText="1"/>
    </xf>
    <xf numFmtId="0" fontId="7" fillId="0" borderId="0" xfId="11" applyAlignment="1"/>
    <xf numFmtId="49" fontId="15" fillId="0" borderId="0" xfId="11" applyNumberFormat="1" applyFont="1" applyAlignment="1">
      <alignment horizontal="center"/>
    </xf>
    <xf numFmtId="49" fontId="15" fillId="0" borderId="0" xfId="10" applyNumberFormat="1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7" applyFont="1" applyFill="1" applyAlignment="1">
      <alignment horizontal="left" indent="31"/>
    </xf>
    <xf numFmtId="0" fontId="0" fillId="0" borderId="0" xfId="0"/>
    <xf numFmtId="49" fontId="18" fillId="0" borderId="3" xfId="7" applyNumberFormat="1" applyFont="1" applyBorder="1" applyAlignment="1">
      <alignment horizontal="center" vertical="top" wrapText="1"/>
    </xf>
    <xf numFmtId="49" fontId="18" fillId="0" borderId="2" xfId="7" applyNumberFormat="1" applyFont="1" applyBorder="1" applyAlignment="1">
      <alignment horizontal="center" vertical="top"/>
    </xf>
    <xf numFmtId="0" fontId="19" fillId="0" borderId="3" xfId="3" applyFont="1" applyBorder="1" applyAlignment="1">
      <alignment horizontal="center" vertical="top" wrapText="1"/>
    </xf>
    <xf numFmtId="0" fontId="19" fillId="0" borderId="10" xfId="3" applyFont="1" applyBorder="1" applyAlignment="1">
      <alignment horizontal="center" vertical="top" wrapText="1"/>
    </xf>
    <xf numFmtId="0" fontId="19" fillId="0" borderId="2" xfId="3" applyFont="1" applyBorder="1" applyAlignment="1">
      <alignment horizontal="center" vertical="top" wrapText="1"/>
    </xf>
    <xf numFmtId="0" fontId="29" fillId="0" borderId="3" xfId="7" applyFont="1" applyBorder="1" applyAlignment="1">
      <alignment horizontal="center" vertical="top" wrapText="1"/>
    </xf>
    <xf numFmtId="0" fontId="29" fillId="0" borderId="2" xfId="7" applyFont="1" applyBorder="1" applyAlignment="1">
      <alignment horizontal="center" vertical="top" wrapText="1"/>
    </xf>
    <xf numFmtId="0" fontId="59" fillId="0" borderId="4" xfId="0" applyFont="1" applyBorder="1" applyAlignment="1">
      <alignment horizontal="center" vertical="top" wrapText="1"/>
    </xf>
    <xf numFmtId="0" fontId="59" fillId="0" borderId="8" xfId="0" applyFont="1" applyBorder="1" applyAlignment="1">
      <alignment horizontal="center" vertical="top" wrapText="1"/>
    </xf>
    <xf numFmtId="0" fontId="59" fillId="0" borderId="5" xfId="0" applyFont="1" applyBorder="1" applyAlignment="1">
      <alignment horizontal="center" vertical="top" wrapText="1"/>
    </xf>
    <xf numFmtId="0" fontId="59" fillId="0" borderId="3" xfId="0" applyFont="1" applyBorder="1" applyAlignment="1">
      <alignment horizontal="center" vertical="top" wrapText="1"/>
    </xf>
    <xf numFmtId="0" fontId="59" fillId="0" borderId="10" xfId="0" applyFont="1" applyBorder="1" applyAlignment="1">
      <alignment horizontal="center" vertical="top" wrapText="1"/>
    </xf>
    <xf numFmtId="0" fontId="59" fillId="0" borderId="2" xfId="0" applyFont="1" applyBorder="1" applyAlignment="1">
      <alignment horizontal="center" vertical="top" wrapText="1"/>
    </xf>
    <xf numFmtId="0" fontId="35" fillId="0" borderId="3" xfId="11" applyFont="1" applyFill="1" applyBorder="1" applyAlignment="1">
      <alignment horizontal="center" vertical="top" wrapText="1"/>
    </xf>
    <xf numFmtId="0" fontId="35" fillId="0" borderId="2" xfId="11" applyFont="1" applyFill="1" applyBorder="1" applyAlignment="1">
      <alignment horizontal="center" vertical="top" wrapText="1"/>
    </xf>
    <xf numFmtId="0" fontId="19" fillId="0" borderId="3" xfId="11" applyFont="1" applyBorder="1" applyAlignment="1">
      <alignment horizontal="center" vertical="top" wrapText="1"/>
    </xf>
    <xf numFmtId="0" fontId="19" fillId="0" borderId="2" xfId="11" applyFont="1" applyBorder="1" applyAlignment="1">
      <alignment horizontal="center" vertical="top" wrapText="1"/>
    </xf>
    <xf numFmtId="0" fontId="58" fillId="0" borderId="4" xfId="7" applyFont="1" applyBorder="1" applyAlignment="1">
      <alignment horizontal="center" vertical="top" wrapText="1"/>
    </xf>
    <xf numFmtId="0" fontId="58" fillId="0" borderId="8" xfId="7" applyFont="1" applyBorder="1" applyAlignment="1">
      <alignment horizontal="center" vertical="top" wrapText="1"/>
    </xf>
    <xf numFmtId="0" fontId="58" fillId="0" borderId="5" xfId="7" applyFont="1" applyBorder="1" applyAlignment="1">
      <alignment horizontal="center" vertical="top" wrapText="1"/>
    </xf>
    <xf numFmtId="0" fontId="58" fillId="0" borderId="3" xfId="7" applyFont="1" applyBorder="1" applyAlignment="1">
      <alignment horizontal="center" vertical="top" wrapText="1"/>
    </xf>
    <xf numFmtId="0" fontId="58" fillId="0" borderId="2" xfId="7" applyFont="1" applyBorder="1" applyAlignment="1">
      <alignment horizontal="center" vertical="top"/>
    </xf>
    <xf numFmtId="0" fontId="58" fillId="0" borderId="2" xfId="7" applyFont="1" applyBorder="1" applyAlignment="1">
      <alignment horizontal="center" vertical="top" wrapText="1"/>
    </xf>
    <xf numFmtId="0" fontId="12" fillId="0" borderId="0" xfId="7" applyFont="1" applyFill="1" applyAlignment="1">
      <alignment horizontal="left" indent="27"/>
    </xf>
    <xf numFmtId="0" fontId="27" fillId="0" borderId="0" xfId="7" applyFont="1" applyBorder="1" applyAlignment="1">
      <alignment horizontal="center" vertical="top"/>
    </xf>
    <xf numFmtId="0" fontId="27" fillId="0" borderId="0" xfId="7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0" fillId="0" borderId="1" xfId="7" applyFont="1" applyBorder="1" applyAlignment="1">
      <alignment horizontal="center" vertical="top" wrapText="1"/>
    </xf>
    <xf numFmtId="0" fontId="21" fillId="0" borderId="1" xfId="3" applyFont="1" applyFill="1" applyBorder="1" applyAlignment="1">
      <alignment horizontal="center" vertical="top" wrapText="1"/>
    </xf>
    <xf numFmtId="0" fontId="21" fillId="0" borderId="1" xfId="3" applyFont="1" applyBorder="1" applyAlignment="1">
      <alignment horizontal="center" vertical="top" wrapText="1"/>
    </xf>
    <xf numFmtId="49" fontId="10" fillId="0" borderId="0" xfId="0" applyNumberFormat="1" applyFont="1" applyFill="1" applyAlignment="1">
      <alignment horizontal="center"/>
    </xf>
    <xf numFmtId="0" fontId="9" fillId="0" borderId="0" xfId="0" applyFont="1" applyFill="1" applyAlignment="1"/>
    <xf numFmtId="0" fontId="12" fillId="0" borderId="0" xfId="2" applyFont="1" applyFill="1" applyAlignment="1">
      <alignment horizontal="left" indent="23"/>
    </xf>
    <xf numFmtId="0" fontId="14" fillId="0" borderId="0" xfId="2" applyFont="1" applyFill="1" applyAlignment="1">
      <alignment horizontal="center" vertical="top" wrapText="1"/>
    </xf>
    <xf numFmtId="0" fontId="9" fillId="0" borderId="0" xfId="0" applyFont="1" applyFill="1" applyAlignment="1">
      <alignment wrapText="1"/>
    </xf>
    <xf numFmtId="0" fontId="14" fillId="0" borderId="0" xfId="0" applyFont="1" applyFill="1" applyBorder="1" applyAlignment="1">
      <alignment horizontal="center" vertical="top" wrapText="1"/>
    </xf>
    <xf numFmtId="49" fontId="15" fillId="0" borderId="0" xfId="0" applyNumberFormat="1" applyFont="1" applyAlignment="1">
      <alignment horizontal="center"/>
    </xf>
    <xf numFmtId="0" fontId="53" fillId="0" borderId="0" xfId="7" applyFont="1" applyFill="1" applyAlignment="1">
      <alignment horizontal="left" vertical="top"/>
    </xf>
    <xf numFmtId="0" fontId="58" fillId="0" borderId="1" xfId="0" applyFont="1" applyBorder="1" applyAlignment="1">
      <alignment horizontal="center" vertical="top" wrapText="1"/>
    </xf>
    <xf numFmtId="0" fontId="23" fillId="0" borderId="1" xfId="3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top" wrapText="1"/>
    </xf>
    <xf numFmtId="0" fontId="14" fillId="0" borderId="0" xfId="7" applyFont="1" applyFill="1" applyAlignment="1">
      <alignment horizontal="center" vertical="top" wrapText="1"/>
    </xf>
    <xf numFmtId="0" fontId="62" fillId="0" borderId="0" xfId="0" applyFont="1" applyFill="1" applyAlignment="1">
      <alignment vertical="top" wrapText="1"/>
    </xf>
    <xf numFmtId="0" fontId="14" fillId="0" borderId="0" xfId="7" applyFont="1" applyFill="1" applyAlignment="1">
      <alignment horizontal="center" vertical="top"/>
    </xf>
    <xf numFmtId="0" fontId="62" fillId="0" borderId="0" xfId="0" applyFont="1" applyFill="1" applyAlignment="1">
      <alignment vertical="top"/>
    </xf>
    <xf numFmtId="49" fontId="15" fillId="0" borderId="0" xfId="6" applyNumberFormat="1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42" fillId="0" borderId="1" xfId="7" applyFont="1" applyFill="1" applyBorder="1" applyAlignment="1">
      <alignment horizontal="center" vertical="top" wrapText="1"/>
    </xf>
    <xf numFmtId="0" fontId="41" fillId="0" borderId="1" xfId="7" applyFont="1" applyFill="1" applyBorder="1" applyAlignment="1">
      <alignment horizontal="center" vertical="top" wrapText="1"/>
    </xf>
    <xf numFmtId="0" fontId="25" fillId="0" borderId="0" xfId="8" applyFont="1" applyAlignment="1">
      <alignment horizontal="center"/>
    </xf>
    <xf numFmtId="0" fontId="10" fillId="0" borderId="0" xfId="8" applyFont="1" applyAlignment="1">
      <alignment horizontal="left" indent="25"/>
    </xf>
    <xf numFmtId="0" fontId="28" fillId="0" borderId="0" xfId="8" applyAlignment="1">
      <alignment horizontal="left" indent="25"/>
    </xf>
    <xf numFmtId="0" fontId="14" fillId="0" borderId="0" xfId="8" applyFont="1" applyBorder="1" applyAlignment="1">
      <alignment horizontal="center" wrapText="1"/>
    </xf>
    <xf numFmtId="0" fontId="28" fillId="0" borderId="0" xfId="8" applyAlignment="1"/>
    <xf numFmtId="0" fontId="14" fillId="0" borderId="0" xfId="8" applyFont="1" applyBorder="1" applyAlignment="1">
      <alignment horizontal="center" vertical="top" wrapText="1"/>
    </xf>
    <xf numFmtId="0" fontId="28" fillId="0" borderId="0" xfId="8" applyBorder="1" applyAlignment="1">
      <alignment vertical="top"/>
    </xf>
    <xf numFmtId="0" fontId="0" fillId="0" borderId="0" xfId="0" applyBorder="1" applyAlignment="1"/>
    <xf numFmtId="0" fontId="20" fillId="0" borderId="1" xfId="8" applyFont="1" applyBorder="1" applyAlignment="1">
      <alignment horizontal="center" vertical="top" wrapText="1"/>
    </xf>
    <xf numFmtId="49" fontId="10" fillId="0" borderId="0" xfId="6" applyNumberFormat="1" applyFont="1" applyAlignment="1">
      <alignment horizontal="center"/>
    </xf>
    <xf numFmtId="0" fontId="9" fillId="0" borderId="0" xfId="0" applyFont="1" applyAlignment="1"/>
    <xf numFmtId="0" fontId="27" fillId="0" borderId="0" xfId="7" applyFont="1" applyBorder="1" applyAlignment="1">
      <alignment horizontal="center" wrapText="1"/>
    </xf>
    <xf numFmtId="0" fontId="18" fillId="0" borderId="1" xfId="0" applyFont="1" applyFill="1" applyBorder="1" applyAlignment="1">
      <alignment horizontal="center" vertical="top" wrapText="1"/>
    </xf>
    <xf numFmtId="0" fontId="25" fillId="0" borderId="0" xfId="8" applyFont="1" applyFill="1" applyAlignment="1">
      <alignment horizontal="center"/>
    </xf>
    <xf numFmtId="0" fontId="0" fillId="0" borderId="0" xfId="0" applyFill="1" applyAlignment="1"/>
    <xf numFmtId="0" fontId="10" fillId="0" borderId="0" xfId="8" applyFont="1" applyFill="1" applyAlignment="1">
      <alignment horizontal="left" indent="30"/>
    </xf>
    <xf numFmtId="0" fontId="28" fillId="0" borderId="0" xfId="8" applyFill="1" applyAlignment="1">
      <alignment horizontal="left" indent="30"/>
    </xf>
    <xf numFmtId="0" fontId="14" fillId="0" borderId="0" xfId="8" applyFont="1" applyFill="1" applyBorder="1" applyAlignment="1">
      <alignment horizontal="center" wrapText="1"/>
    </xf>
    <xf numFmtId="0" fontId="28" fillId="0" borderId="0" xfId="8" applyFill="1" applyAlignment="1"/>
    <xf numFmtId="0" fontId="14" fillId="0" borderId="0" xfId="8" applyFont="1" applyFill="1" applyBorder="1" applyAlignment="1">
      <alignment horizontal="center" vertical="top" wrapText="1"/>
    </xf>
    <xf numFmtId="0" fontId="28" fillId="0" borderId="0" xfId="8" applyFill="1" applyBorder="1" applyAlignment="1">
      <alignment vertical="top"/>
    </xf>
    <xf numFmtId="0" fontId="0" fillId="0" borderId="0" xfId="0" applyFill="1" applyBorder="1" applyAlignment="1"/>
    <xf numFmtId="0" fontId="20" fillId="0" borderId="1" xfId="8" applyFont="1" applyFill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49" fontId="15" fillId="0" borderId="0" xfId="0" applyNumberFormat="1" applyFont="1" applyAlignment="1">
      <alignment horizont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49" fontId="15" fillId="0" borderId="0" xfId="20" applyNumberFormat="1" applyFont="1" applyAlignment="1">
      <alignment horizontal="center"/>
    </xf>
    <xf numFmtId="49" fontId="15" fillId="0" borderId="0" xfId="20" applyNumberFormat="1" applyFont="1" applyAlignment="1">
      <alignment horizontal="center" vertical="top"/>
    </xf>
    <xf numFmtId="0" fontId="15" fillId="0" borderId="0" xfId="21" applyNumberFormat="1" applyFont="1" applyBorder="1" applyAlignment="1">
      <alignment horizontal="center" vertical="center" wrapText="1"/>
    </xf>
    <xf numFmtId="0" fontId="13" fillId="0" borderId="0" xfId="21" applyNumberFormat="1" applyFont="1" applyAlignment="1">
      <alignment horizontal="center" vertical="top" wrapText="1"/>
    </xf>
    <xf numFmtId="0" fontId="13" fillId="0" borderId="0" xfId="21" applyNumberFormat="1" applyFont="1" applyAlignment="1">
      <alignment horizontal="center" vertical="center" wrapText="1"/>
    </xf>
    <xf numFmtId="0" fontId="49" fillId="0" borderId="0" xfId="0" applyFont="1" applyAlignment="1"/>
    <xf numFmtId="0" fontId="49" fillId="0" borderId="0" xfId="0" applyFont="1" applyAlignment="1">
      <alignment wrapText="1"/>
    </xf>
    <xf numFmtId="49" fontId="15" fillId="0" borderId="0" xfId="0" applyNumberFormat="1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7" fillId="0" borderId="0" xfId="10" applyAlignment="1">
      <alignment horizontal="left" indent="31"/>
    </xf>
    <xf numFmtId="0" fontId="18" fillId="0" borderId="1" xfId="7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0" fontId="19" fillId="0" borderId="3" xfId="11" applyFont="1" applyFill="1" applyBorder="1" applyAlignment="1">
      <alignment horizontal="center" vertical="top" wrapText="1"/>
    </xf>
    <xf numFmtId="0" fontId="19" fillId="0" borderId="2" xfId="11" applyFont="1" applyFill="1" applyBorder="1" applyAlignment="1">
      <alignment horizontal="center" vertical="top" wrapText="1"/>
    </xf>
    <xf numFmtId="49" fontId="34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0" fontId="13" fillId="0" borderId="6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center" vertical="top" wrapText="1" shrinkToFit="1"/>
    </xf>
    <xf numFmtId="0" fontId="10" fillId="0" borderId="2" xfId="0" applyNumberFormat="1" applyFont="1" applyFill="1" applyBorder="1" applyAlignment="1">
      <alignment horizontal="center" vertical="top" wrapText="1" shrinkToFit="1"/>
    </xf>
    <xf numFmtId="0" fontId="20" fillId="0" borderId="3" xfId="0" applyNumberFormat="1" applyFont="1" applyFill="1" applyBorder="1" applyAlignment="1">
      <alignment horizontal="center" vertical="top" wrapText="1" shrinkToFit="1"/>
    </xf>
    <xf numFmtId="0" fontId="20" fillId="0" borderId="2" xfId="0" applyNumberFormat="1" applyFont="1" applyFill="1" applyBorder="1" applyAlignment="1">
      <alignment horizontal="center" vertical="top" wrapText="1" shrinkToFit="1"/>
    </xf>
    <xf numFmtId="0" fontId="12" fillId="0" borderId="3" xfId="7" applyFont="1" applyBorder="1" applyAlignment="1">
      <alignment horizontal="center" vertical="top" wrapText="1"/>
    </xf>
    <xf numFmtId="0" fontId="12" fillId="0" borderId="2" xfId="7" applyFont="1" applyBorder="1" applyAlignment="1">
      <alignment horizontal="center" vertical="top" wrapText="1"/>
    </xf>
    <xf numFmtId="0" fontId="18" fillId="0" borderId="3" xfId="7" applyFont="1" applyBorder="1" applyAlignment="1">
      <alignment horizontal="center" vertical="top" wrapText="1"/>
    </xf>
    <xf numFmtId="0" fontId="18" fillId="0" borderId="2" xfId="7" applyFont="1" applyBorder="1" applyAlignment="1">
      <alignment horizontal="center" vertical="top" wrapText="1"/>
    </xf>
    <xf numFmtId="0" fontId="0" fillId="0" borderId="0" xfId="0" applyFill="1" applyAlignment="1">
      <alignment wrapText="1"/>
    </xf>
    <xf numFmtId="49" fontId="15" fillId="0" borderId="0" xfId="10" applyNumberFormat="1" applyFont="1" applyFill="1" applyAlignment="1">
      <alignment horizontal="center"/>
    </xf>
    <xf numFmtId="0" fontId="12" fillId="0" borderId="0" xfId="7" applyFont="1" applyFill="1" applyAlignment="1">
      <alignment horizontal="left" indent="21"/>
    </xf>
    <xf numFmtId="0" fontId="13" fillId="0" borderId="0" xfId="7" applyFont="1" applyBorder="1" applyAlignment="1">
      <alignment horizontal="center" vertical="top" wrapText="1"/>
    </xf>
    <xf numFmtId="0" fontId="40" fillId="0" borderId="0" xfId="0" applyFont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12" applyFont="1" applyAlignment="1">
      <alignment wrapText="1"/>
    </xf>
    <xf numFmtId="0" fontId="4" fillId="0" borderId="0" xfId="11" applyFont="1" applyAlignment="1">
      <alignment vertical="top" wrapText="1"/>
    </xf>
    <xf numFmtId="0" fontId="7" fillId="0" borderId="0" xfId="10" applyAlignment="1"/>
    <xf numFmtId="49" fontId="13" fillId="2" borderId="1" xfId="0" applyNumberFormat="1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4" fontId="10" fillId="0" borderId="1" xfId="7" applyNumberFormat="1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0" fillId="0" borderId="1" xfId="2" applyFont="1" applyBorder="1" applyAlignment="1">
      <alignment horizontal="center" vertical="top" wrapText="1"/>
    </xf>
    <xf numFmtId="0" fontId="0" fillId="0" borderId="0" xfId="0" applyFont="1"/>
  </cellXfs>
  <cellStyles count="23">
    <cellStyle name="st20" xfId="17"/>
    <cellStyle name="xl25" xfId="14"/>
    <cellStyle name="xl28" xfId="15"/>
    <cellStyle name="xl29" xfId="16"/>
    <cellStyle name="xl32" xfId="18"/>
    <cellStyle name="Обычный" xfId="0" builtinId="0"/>
    <cellStyle name="Обычный 10" xfId="12"/>
    <cellStyle name="Обычный 11" xfId="20"/>
    <cellStyle name="Обычный 12" xfId="21"/>
    <cellStyle name="Обычный 2" xfId="1"/>
    <cellStyle name="Обычный 23" xfId="22"/>
    <cellStyle name="Обычный 3" xfId="2"/>
    <cellStyle name="Обычный 3 2" xfId="7"/>
    <cellStyle name="Обычный 4" xfId="3"/>
    <cellStyle name="Обычный 4 2" xfId="11"/>
    <cellStyle name="Обычный 4 3" xfId="13"/>
    <cellStyle name="Обычный 5" xfId="4"/>
    <cellStyle name="Обычный 6" xfId="6"/>
    <cellStyle name="Обычный 7" xfId="8"/>
    <cellStyle name="Обычный 8" xfId="9"/>
    <cellStyle name="Обычный 9" xfId="10"/>
    <cellStyle name="Финансовый" xfId="19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6.bin"/><Relationship Id="rId7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6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10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9.bin"/><Relationship Id="rId3" Type="http://schemas.openxmlformats.org/officeDocument/2006/relationships/printerSettings" Target="../printerSettings/printerSettings94.bin"/><Relationship Id="rId7" Type="http://schemas.openxmlformats.org/officeDocument/2006/relationships/printerSettings" Target="../printerSettings/printerSettings98.bin"/><Relationship Id="rId2" Type="http://schemas.openxmlformats.org/officeDocument/2006/relationships/printerSettings" Target="../printerSettings/printerSettings93.bin"/><Relationship Id="rId1" Type="http://schemas.openxmlformats.org/officeDocument/2006/relationships/printerSettings" Target="../printerSettings/printerSettings92.bin"/><Relationship Id="rId6" Type="http://schemas.openxmlformats.org/officeDocument/2006/relationships/printerSettings" Target="../printerSettings/printerSettings97.bin"/><Relationship Id="rId5" Type="http://schemas.openxmlformats.org/officeDocument/2006/relationships/printerSettings" Target="../printerSettings/printerSettings96.bin"/><Relationship Id="rId4" Type="http://schemas.openxmlformats.org/officeDocument/2006/relationships/printerSettings" Target="../printerSettings/printerSettings9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3.bin"/><Relationship Id="rId7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6" Type="http://schemas.openxmlformats.org/officeDocument/2006/relationships/printerSettings" Target="../printerSettings/printerSettings106.bin"/><Relationship Id="rId5" Type="http://schemas.openxmlformats.org/officeDocument/2006/relationships/printerSettings" Target="../printerSettings/printerSettings105.bin"/><Relationship Id="rId4" Type="http://schemas.openxmlformats.org/officeDocument/2006/relationships/printerSettings" Target="../printerSettings/printerSettings104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5" Type="http://schemas.openxmlformats.org/officeDocument/2006/relationships/printerSettings" Target="../printerSettings/printerSettings112.bin"/><Relationship Id="rId4" Type="http://schemas.openxmlformats.org/officeDocument/2006/relationships/printerSettings" Target="../printerSettings/printerSettings111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3.bin"/><Relationship Id="rId3" Type="http://schemas.openxmlformats.org/officeDocument/2006/relationships/printerSettings" Target="../printerSettings/printerSettings118.bin"/><Relationship Id="rId7" Type="http://schemas.openxmlformats.org/officeDocument/2006/relationships/printerSettings" Target="../printerSettings/printerSettings122.bin"/><Relationship Id="rId2" Type="http://schemas.openxmlformats.org/officeDocument/2006/relationships/printerSettings" Target="../printerSettings/printerSettings117.bin"/><Relationship Id="rId1" Type="http://schemas.openxmlformats.org/officeDocument/2006/relationships/printerSettings" Target="../printerSettings/printerSettings116.bin"/><Relationship Id="rId6" Type="http://schemas.openxmlformats.org/officeDocument/2006/relationships/printerSettings" Target="../printerSettings/printerSettings121.bin"/><Relationship Id="rId5" Type="http://schemas.openxmlformats.org/officeDocument/2006/relationships/printerSettings" Target="../printerSettings/printerSettings120.bin"/><Relationship Id="rId4" Type="http://schemas.openxmlformats.org/officeDocument/2006/relationships/printerSettings" Target="../printerSettings/printerSettings119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7.bin"/><Relationship Id="rId3" Type="http://schemas.openxmlformats.org/officeDocument/2006/relationships/printerSettings" Target="../printerSettings/printerSettings132.bin"/><Relationship Id="rId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31.bin"/><Relationship Id="rId1" Type="http://schemas.openxmlformats.org/officeDocument/2006/relationships/printerSettings" Target="../printerSettings/printerSettings130.bin"/><Relationship Id="rId6" Type="http://schemas.openxmlformats.org/officeDocument/2006/relationships/printerSettings" Target="../printerSettings/printerSettings135.bin"/><Relationship Id="rId5" Type="http://schemas.openxmlformats.org/officeDocument/2006/relationships/printerSettings" Target="../printerSettings/printerSettings134.bin"/><Relationship Id="rId4" Type="http://schemas.openxmlformats.org/officeDocument/2006/relationships/printerSettings" Target="../printerSettings/printerSettings133.bin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5.bin"/><Relationship Id="rId3" Type="http://schemas.openxmlformats.org/officeDocument/2006/relationships/printerSettings" Target="../printerSettings/printerSettings140.bin"/><Relationship Id="rId7" Type="http://schemas.openxmlformats.org/officeDocument/2006/relationships/printerSettings" Target="../printerSettings/printerSettings144.bin"/><Relationship Id="rId2" Type="http://schemas.openxmlformats.org/officeDocument/2006/relationships/printerSettings" Target="../printerSettings/printerSettings139.bin"/><Relationship Id="rId1" Type="http://schemas.openxmlformats.org/officeDocument/2006/relationships/printerSettings" Target="../printerSettings/printerSettings138.bin"/><Relationship Id="rId6" Type="http://schemas.openxmlformats.org/officeDocument/2006/relationships/printerSettings" Target="../printerSettings/printerSettings143.bin"/><Relationship Id="rId5" Type="http://schemas.openxmlformats.org/officeDocument/2006/relationships/printerSettings" Target="../printerSettings/printerSettings142.bin"/><Relationship Id="rId4" Type="http://schemas.openxmlformats.org/officeDocument/2006/relationships/printerSettings" Target="../printerSettings/printerSettings14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6.bin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4.bin"/><Relationship Id="rId3" Type="http://schemas.openxmlformats.org/officeDocument/2006/relationships/printerSettings" Target="../printerSettings/printerSettings149.bin"/><Relationship Id="rId7" Type="http://schemas.openxmlformats.org/officeDocument/2006/relationships/printerSettings" Target="../printerSettings/printerSettings153.bin"/><Relationship Id="rId2" Type="http://schemas.openxmlformats.org/officeDocument/2006/relationships/printerSettings" Target="../printerSettings/printerSettings148.bin"/><Relationship Id="rId1" Type="http://schemas.openxmlformats.org/officeDocument/2006/relationships/printerSettings" Target="../printerSettings/printerSettings147.bin"/><Relationship Id="rId6" Type="http://schemas.openxmlformats.org/officeDocument/2006/relationships/printerSettings" Target="../printerSettings/printerSettings152.bin"/><Relationship Id="rId5" Type="http://schemas.openxmlformats.org/officeDocument/2006/relationships/printerSettings" Target="../printerSettings/printerSettings151.bin"/><Relationship Id="rId10" Type="http://schemas.openxmlformats.org/officeDocument/2006/relationships/printerSettings" Target="../printerSettings/printerSettings156.bin"/><Relationship Id="rId4" Type="http://schemas.openxmlformats.org/officeDocument/2006/relationships/printerSettings" Target="../printerSettings/printerSettings150.bin"/><Relationship Id="rId9" Type="http://schemas.openxmlformats.org/officeDocument/2006/relationships/printerSettings" Target="../printerSettings/printerSettings15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9.bin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7.bin"/><Relationship Id="rId3" Type="http://schemas.openxmlformats.org/officeDocument/2006/relationships/printerSettings" Target="../printerSettings/printerSettings162.bin"/><Relationship Id="rId7" Type="http://schemas.openxmlformats.org/officeDocument/2006/relationships/printerSettings" Target="../printerSettings/printerSettings166.bin"/><Relationship Id="rId2" Type="http://schemas.openxmlformats.org/officeDocument/2006/relationships/printerSettings" Target="../printerSettings/printerSettings161.bin"/><Relationship Id="rId1" Type="http://schemas.openxmlformats.org/officeDocument/2006/relationships/printerSettings" Target="../printerSettings/printerSettings160.bin"/><Relationship Id="rId6" Type="http://schemas.openxmlformats.org/officeDocument/2006/relationships/printerSettings" Target="../printerSettings/printerSettings165.bin"/><Relationship Id="rId5" Type="http://schemas.openxmlformats.org/officeDocument/2006/relationships/printerSettings" Target="../printerSettings/printerSettings164.bin"/><Relationship Id="rId10" Type="http://schemas.openxmlformats.org/officeDocument/2006/relationships/printerSettings" Target="../printerSettings/printerSettings169.bin"/><Relationship Id="rId4" Type="http://schemas.openxmlformats.org/officeDocument/2006/relationships/printerSettings" Target="../printerSettings/printerSettings163.bin"/><Relationship Id="rId9" Type="http://schemas.openxmlformats.org/officeDocument/2006/relationships/printerSettings" Target="../printerSettings/printerSettings168.bin"/></Relationships>
</file>

<file path=xl/worksheets/_rels/sheet2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7.bin"/><Relationship Id="rId3" Type="http://schemas.openxmlformats.org/officeDocument/2006/relationships/printerSettings" Target="../printerSettings/printerSettings172.bin"/><Relationship Id="rId7" Type="http://schemas.openxmlformats.org/officeDocument/2006/relationships/printerSettings" Target="../printerSettings/printerSettings176.bin"/><Relationship Id="rId2" Type="http://schemas.openxmlformats.org/officeDocument/2006/relationships/printerSettings" Target="../printerSettings/printerSettings171.bin"/><Relationship Id="rId1" Type="http://schemas.openxmlformats.org/officeDocument/2006/relationships/printerSettings" Target="../printerSettings/printerSettings170.bin"/><Relationship Id="rId6" Type="http://schemas.openxmlformats.org/officeDocument/2006/relationships/printerSettings" Target="../printerSettings/printerSettings175.bin"/><Relationship Id="rId5" Type="http://schemas.openxmlformats.org/officeDocument/2006/relationships/printerSettings" Target="../printerSettings/printerSettings174.bin"/><Relationship Id="rId4" Type="http://schemas.openxmlformats.org/officeDocument/2006/relationships/printerSettings" Target="../printerSettings/printerSettings17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3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5.bin"/><Relationship Id="rId3" Type="http://schemas.openxmlformats.org/officeDocument/2006/relationships/printerSettings" Target="../printerSettings/printerSettings180.bin"/><Relationship Id="rId7" Type="http://schemas.openxmlformats.org/officeDocument/2006/relationships/printerSettings" Target="../printerSettings/printerSettings184.bin"/><Relationship Id="rId2" Type="http://schemas.openxmlformats.org/officeDocument/2006/relationships/printerSettings" Target="../printerSettings/printerSettings179.bin"/><Relationship Id="rId1" Type="http://schemas.openxmlformats.org/officeDocument/2006/relationships/printerSettings" Target="../printerSettings/printerSettings178.bin"/><Relationship Id="rId6" Type="http://schemas.openxmlformats.org/officeDocument/2006/relationships/printerSettings" Target="../printerSettings/printerSettings183.bin"/><Relationship Id="rId5" Type="http://schemas.openxmlformats.org/officeDocument/2006/relationships/printerSettings" Target="../printerSettings/printerSettings182.bin"/><Relationship Id="rId4" Type="http://schemas.openxmlformats.org/officeDocument/2006/relationships/printerSettings" Target="../printerSettings/printerSettings181.bin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3.bin"/><Relationship Id="rId3" Type="http://schemas.openxmlformats.org/officeDocument/2006/relationships/printerSettings" Target="../printerSettings/printerSettings188.bin"/><Relationship Id="rId7" Type="http://schemas.openxmlformats.org/officeDocument/2006/relationships/printerSettings" Target="../printerSettings/printerSettings192.bin"/><Relationship Id="rId2" Type="http://schemas.openxmlformats.org/officeDocument/2006/relationships/printerSettings" Target="../printerSettings/printerSettings187.bin"/><Relationship Id="rId1" Type="http://schemas.openxmlformats.org/officeDocument/2006/relationships/printerSettings" Target="../printerSettings/printerSettings186.bin"/><Relationship Id="rId6" Type="http://schemas.openxmlformats.org/officeDocument/2006/relationships/printerSettings" Target="../printerSettings/printerSettings191.bin"/><Relationship Id="rId5" Type="http://schemas.openxmlformats.org/officeDocument/2006/relationships/printerSettings" Target="../printerSettings/printerSettings190.bin"/><Relationship Id="rId4" Type="http://schemas.openxmlformats.org/officeDocument/2006/relationships/printerSettings" Target="../printerSettings/printerSettings189.bin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1.bin"/><Relationship Id="rId3" Type="http://schemas.openxmlformats.org/officeDocument/2006/relationships/printerSettings" Target="../printerSettings/printerSettings196.bin"/><Relationship Id="rId7" Type="http://schemas.openxmlformats.org/officeDocument/2006/relationships/printerSettings" Target="../printerSettings/printerSettings200.bin"/><Relationship Id="rId2" Type="http://schemas.openxmlformats.org/officeDocument/2006/relationships/printerSettings" Target="../printerSettings/printerSettings195.bin"/><Relationship Id="rId1" Type="http://schemas.openxmlformats.org/officeDocument/2006/relationships/printerSettings" Target="../printerSettings/printerSettings194.bin"/><Relationship Id="rId6" Type="http://schemas.openxmlformats.org/officeDocument/2006/relationships/printerSettings" Target="../printerSettings/printerSettings199.bin"/><Relationship Id="rId5" Type="http://schemas.openxmlformats.org/officeDocument/2006/relationships/printerSettings" Target="../printerSettings/printerSettings198.bin"/><Relationship Id="rId10" Type="http://schemas.openxmlformats.org/officeDocument/2006/relationships/printerSettings" Target="../printerSettings/printerSettings203.bin"/><Relationship Id="rId4" Type="http://schemas.openxmlformats.org/officeDocument/2006/relationships/printerSettings" Target="../printerSettings/printerSettings197.bin"/><Relationship Id="rId9" Type="http://schemas.openxmlformats.org/officeDocument/2006/relationships/printerSettings" Target="../printerSettings/printerSettings20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4.bin"/></Relationships>
</file>

<file path=xl/worksheets/_rels/sheet3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2.bin"/><Relationship Id="rId3" Type="http://schemas.openxmlformats.org/officeDocument/2006/relationships/printerSettings" Target="../printerSettings/printerSettings207.bin"/><Relationship Id="rId7" Type="http://schemas.openxmlformats.org/officeDocument/2006/relationships/printerSettings" Target="../printerSettings/printerSettings211.bin"/><Relationship Id="rId2" Type="http://schemas.openxmlformats.org/officeDocument/2006/relationships/printerSettings" Target="../printerSettings/printerSettings206.bin"/><Relationship Id="rId1" Type="http://schemas.openxmlformats.org/officeDocument/2006/relationships/printerSettings" Target="../printerSettings/printerSettings205.bin"/><Relationship Id="rId6" Type="http://schemas.openxmlformats.org/officeDocument/2006/relationships/printerSettings" Target="../printerSettings/printerSettings210.bin"/><Relationship Id="rId5" Type="http://schemas.openxmlformats.org/officeDocument/2006/relationships/printerSettings" Target="../printerSettings/printerSettings209.bin"/><Relationship Id="rId4" Type="http://schemas.openxmlformats.org/officeDocument/2006/relationships/printerSettings" Target="../printerSettings/printerSettings208.bin"/></Relationships>
</file>

<file path=xl/worksheets/_rels/sheet3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0.bin"/><Relationship Id="rId3" Type="http://schemas.openxmlformats.org/officeDocument/2006/relationships/printerSettings" Target="../printerSettings/printerSettings215.bin"/><Relationship Id="rId7" Type="http://schemas.openxmlformats.org/officeDocument/2006/relationships/printerSettings" Target="../printerSettings/printerSettings219.bin"/><Relationship Id="rId2" Type="http://schemas.openxmlformats.org/officeDocument/2006/relationships/printerSettings" Target="../printerSettings/printerSettings214.bin"/><Relationship Id="rId1" Type="http://schemas.openxmlformats.org/officeDocument/2006/relationships/printerSettings" Target="../printerSettings/printerSettings213.bin"/><Relationship Id="rId6" Type="http://schemas.openxmlformats.org/officeDocument/2006/relationships/printerSettings" Target="../printerSettings/printerSettings218.bin"/><Relationship Id="rId5" Type="http://schemas.openxmlformats.org/officeDocument/2006/relationships/printerSettings" Target="../printerSettings/printerSettings217.bin"/><Relationship Id="rId4" Type="http://schemas.openxmlformats.org/officeDocument/2006/relationships/printerSettings" Target="../printerSettings/printerSettings216.bin"/></Relationships>
</file>

<file path=xl/worksheets/_rels/sheet3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8.bin"/><Relationship Id="rId3" Type="http://schemas.openxmlformats.org/officeDocument/2006/relationships/printerSettings" Target="../printerSettings/printerSettings223.bin"/><Relationship Id="rId7" Type="http://schemas.openxmlformats.org/officeDocument/2006/relationships/printerSettings" Target="../printerSettings/printerSettings227.bin"/><Relationship Id="rId2" Type="http://schemas.openxmlformats.org/officeDocument/2006/relationships/printerSettings" Target="../printerSettings/printerSettings222.bin"/><Relationship Id="rId1" Type="http://schemas.openxmlformats.org/officeDocument/2006/relationships/printerSettings" Target="../printerSettings/printerSettings221.bin"/><Relationship Id="rId6" Type="http://schemas.openxmlformats.org/officeDocument/2006/relationships/printerSettings" Target="../printerSettings/printerSettings226.bin"/><Relationship Id="rId5" Type="http://schemas.openxmlformats.org/officeDocument/2006/relationships/printerSettings" Target="../printerSettings/printerSettings225.bin"/><Relationship Id="rId10" Type="http://schemas.openxmlformats.org/officeDocument/2006/relationships/printerSettings" Target="../printerSettings/printerSettings230.bin"/><Relationship Id="rId4" Type="http://schemas.openxmlformats.org/officeDocument/2006/relationships/printerSettings" Target="../printerSettings/printerSettings224.bin"/><Relationship Id="rId9" Type="http://schemas.openxmlformats.org/officeDocument/2006/relationships/printerSettings" Target="../printerSettings/printerSettings229.bin"/></Relationships>
</file>

<file path=xl/worksheets/_rels/sheet3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8.bin"/><Relationship Id="rId3" Type="http://schemas.openxmlformats.org/officeDocument/2006/relationships/printerSettings" Target="../printerSettings/printerSettings233.bin"/><Relationship Id="rId7" Type="http://schemas.openxmlformats.org/officeDocument/2006/relationships/printerSettings" Target="../printerSettings/printerSettings237.bin"/><Relationship Id="rId2" Type="http://schemas.openxmlformats.org/officeDocument/2006/relationships/printerSettings" Target="../printerSettings/printerSettings232.bin"/><Relationship Id="rId1" Type="http://schemas.openxmlformats.org/officeDocument/2006/relationships/printerSettings" Target="../printerSettings/printerSettings231.bin"/><Relationship Id="rId6" Type="http://schemas.openxmlformats.org/officeDocument/2006/relationships/printerSettings" Target="../printerSettings/printerSettings236.bin"/><Relationship Id="rId5" Type="http://schemas.openxmlformats.org/officeDocument/2006/relationships/printerSettings" Target="../printerSettings/printerSettings235.bin"/><Relationship Id="rId4" Type="http://schemas.openxmlformats.org/officeDocument/2006/relationships/printerSettings" Target="../printerSettings/printerSettings234.bin"/></Relationships>
</file>

<file path=xl/worksheets/_rels/sheet3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6.bin"/><Relationship Id="rId3" Type="http://schemas.openxmlformats.org/officeDocument/2006/relationships/printerSettings" Target="../printerSettings/printerSettings241.bin"/><Relationship Id="rId7" Type="http://schemas.openxmlformats.org/officeDocument/2006/relationships/printerSettings" Target="../printerSettings/printerSettings245.bin"/><Relationship Id="rId2" Type="http://schemas.openxmlformats.org/officeDocument/2006/relationships/printerSettings" Target="../printerSettings/printerSettings240.bin"/><Relationship Id="rId1" Type="http://schemas.openxmlformats.org/officeDocument/2006/relationships/printerSettings" Target="../printerSettings/printerSettings239.bin"/><Relationship Id="rId6" Type="http://schemas.openxmlformats.org/officeDocument/2006/relationships/printerSettings" Target="../printerSettings/printerSettings244.bin"/><Relationship Id="rId5" Type="http://schemas.openxmlformats.org/officeDocument/2006/relationships/printerSettings" Target="../printerSettings/printerSettings243.bin"/><Relationship Id="rId10" Type="http://schemas.openxmlformats.org/officeDocument/2006/relationships/printerSettings" Target="../printerSettings/printerSettings248.bin"/><Relationship Id="rId4" Type="http://schemas.openxmlformats.org/officeDocument/2006/relationships/printerSettings" Target="../printerSettings/printerSettings242.bin"/><Relationship Id="rId9" Type="http://schemas.openxmlformats.org/officeDocument/2006/relationships/printerSettings" Target="../printerSettings/printerSettings247.bin"/></Relationships>
</file>

<file path=xl/worksheets/_rels/sheet3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6.bin"/><Relationship Id="rId3" Type="http://schemas.openxmlformats.org/officeDocument/2006/relationships/printerSettings" Target="../printerSettings/printerSettings251.bin"/><Relationship Id="rId7" Type="http://schemas.openxmlformats.org/officeDocument/2006/relationships/printerSettings" Target="../printerSettings/printerSettings255.bin"/><Relationship Id="rId2" Type="http://schemas.openxmlformats.org/officeDocument/2006/relationships/printerSettings" Target="../printerSettings/printerSettings250.bin"/><Relationship Id="rId1" Type="http://schemas.openxmlformats.org/officeDocument/2006/relationships/printerSettings" Target="../printerSettings/printerSettings249.bin"/><Relationship Id="rId6" Type="http://schemas.openxmlformats.org/officeDocument/2006/relationships/printerSettings" Target="../printerSettings/printerSettings254.bin"/><Relationship Id="rId5" Type="http://schemas.openxmlformats.org/officeDocument/2006/relationships/printerSettings" Target="../printerSettings/printerSettings253.bin"/><Relationship Id="rId10" Type="http://schemas.openxmlformats.org/officeDocument/2006/relationships/printerSettings" Target="../printerSettings/printerSettings258.bin"/><Relationship Id="rId4" Type="http://schemas.openxmlformats.org/officeDocument/2006/relationships/printerSettings" Target="../printerSettings/printerSettings252.bin"/><Relationship Id="rId9" Type="http://schemas.openxmlformats.org/officeDocument/2006/relationships/printerSettings" Target="../printerSettings/printerSettings25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4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6.bin"/><Relationship Id="rId3" Type="http://schemas.openxmlformats.org/officeDocument/2006/relationships/printerSettings" Target="../printerSettings/printerSettings261.bin"/><Relationship Id="rId7" Type="http://schemas.openxmlformats.org/officeDocument/2006/relationships/printerSettings" Target="../printerSettings/printerSettings265.bin"/><Relationship Id="rId2" Type="http://schemas.openxmlformats.org/officeDocument/2006/relationships/printerSettings" Target="../printerSettings/printerSettings260.bin"/><Relationship Id="rId1" Type="http://schemas.openxmlformats.org/officeDocument/2006/relationships/printerSettings" Target="../printerSettings/printerSettings259.bin"/><Relationship Id="rId6" Type="http://schemas.openxmlformats.org/officeDocument/2006/relationships/printerSettings" Target="../printerSettings/printerSettings264.bin"/><Relationship Id="rId5" Type="http://schemas.openxmlformats.org/officeDocument/2006/relationships/printerSettings" Target="../printerSettings/printerSettings263.bin"/><Relationship Id="rId4" Type="http://schemas.openxmlformats.org/officeDocument/2006/relationships/printerSettings" Target="../printerSettings/printerSettings262.bin"/></Relationships>
</file>

<file path=xl/worksheets/_rels/sheet4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4.bin"/><Relationship Id="rId3" Type="http://schemas.openxmlformats.org/officeDocument/2006/relationships/printerSettings" Target="../printerSettings/printerSettings269.bin"/><Relationship Id="rId7" Type="http://schemas.openxmlformats.org/officeDocument/2006/relationships/printerSettings" Target="../printerSettings/printerSettings273.bin"/><Relationship Id="rId2" Type="http://schemas.openxmlformats.org/officeDocument/2006/relationships/printerSettings" Target="../printerSettings/printerSettings268.bin"/><Relationship Id="rId1" Type="http://schemas.openxmlformats.org/officeDocument/2006/relationships/printerSettings" Target="../printerSettings/printerSettings267.bin"/><Relationship Id="rId6" Type="http://schemas.openxmlformats.org/officeDocument/2006/relationships/printerSettings" Target="../printerSettings/printerSettings272.bin"/><Relationship Id="rId5" Type="http://schemas.openxmlformats.org/officeDocument/2006/relationships/printerSettings" Target="../printerSettings/printerSettings271.bin"/><Relationship Id="rId4" Type="http://schemas.openxmlformats.org/officeDocument/2006/relationships/printerSettings" Target="../printerSettings/printerSettings270.bin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2.bin"/><Relationship Id="rId3" Type="http://schemas.openxmlformats.org/officeDocument/2006/relationships/printerSettings" Target="../printerSettings/printerSettings277.bin"/><Relationship Id="rId7" Type="http://schemas.openxmlformats.org/officeDocument/2006/relationships/printerSettings" Target="../printerSettings/printerSettings281.bin"/><Relationship Id="rId2" Type="http://schemas.openxmlformats.org/officeDocument/2006/relationships/printerSettings" Target="../printerSettings/printerSettings276.bin"/><Relationship Id="rId1" Type="http://schemas.openxmlformats.org/officeDocument/2006/relationships/printerSettings" Target="../printerSettings/printerSettings275.bin"/><Relationship Id="rId6" Type="http://schemas.openxmlformats.org/officeDocument/2006/relationships/printerSettings" Target="../printerSettings/printerSettings280.bin"/><Relationship Id="rId5" Type="http://schemas.openxmlformats.org/officeDocument/2006/relationships/printerSettings" Target="../printerSettings/printerSettings279.bin"/><Relationship Id="rId4" Type="http://schemas.openxmlformats.org/officeDocument/2006/relationships/printerSettings" Target="../printerSettings/printerSettings278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5.bin"/><Relationship Id="rId7" Type="http://schemas.openxmlformats.org/officeDocument/2006/relationships/printerSettings" Target="../printerSettings/printerSettings289.bin"/><Relationship Id="rId2" Type="http://schemas.openxmlformats.org/officeDocument/2006/relationships/printerSettings" Target="../printerSettings/printerSettings284.bin"/><Relationship Id="rId1" Type="http://schemas.openxmlformats.org/officeDocument/2006/relationships/printerSettings" Target="../printerSettings/printerSettings283.bin"/><Relationship Id="rId6" Type="http://schemas.openxmlformats.org/officeDocument/2006/relationships/printerSettings" Target="../printerSettings/printerSettings288.bin"/><Relationship Id="rId5" Type="http://schemas.openxmlformats.org/officeDocument/2006/relationships/printerSettings" Target="../printerSettings/printerSettings287.bin"/><Relationship Id="rId4" Type="http://schemas.openxmlformats.org/officeDocument/2006/relationships/printerSettings" Target="../printerSettings/printerSettings286.bin"/></Relationships>
</file>

<file path=xl/worksheets/_rels/sheet4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7.bin"/><Relationship Id="rId3" Type="http://schemas.openxmlformats.org/officeDocument/2006/relationships/printerSettings" Target="../printerSettings/printerSettings292.bin"/><Relationship Id="rId7" Type="http://schemas.openxmlformats.org/officeDocument/2006/relationships/printerSettings" Target="../printerSettings/printerSettings296.bin"/><Relationship Id="rId2" Type="http://schemas.openxmlformats.org/officeDocument/2006/relationships/printerSettings" Target="../printerSettings/printerSettings291.bin"/><Relationship Id="rId1" Type="http://schemas.openxmlformats.org/officeDocument/2006/relationships/printerSettings" Target="../printerSettings/printerSettings290.bin"/><Relationship Id="rId6" Type="http://schemas.openxmlformats.org/officeDocument/2006/relationships/printerSettings" Target="../printerSettings/printerSettings295.bin"/><Relationship Id="rId5" Type="http://schemas.openxmlformats.org/officeDocument/2006/relationships/printerSettings" Target="../printerSettings/printerSettings294.bin"/><Relationship Id="rId10" Type="http://schemas.openxmlformats.org/officeDocument/2006/relationships/printerSettings" Target="../printerSettings/printerSettings299.bin"/><Relationship Id="rId4" Type="http://schemas.openxmlformats.org/officeDocument/2006/relationships/printerSettings" Target="../printerSettings/printerSettings293.bin"/><Relationship Id="rId9" Type="http://schemas.openxmlformats.org/officeDocument/2006/relationships/printerSettings" Target="../printerSettings/printerSettings29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0.bin"/></Relationships>
</file>

<file path=xl/worksheets/_rels/sheet4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8.bin"/><Relationship Id="rId3" Type="http://schemas.openxmlformats.org/officeDocument/2006/relationships/printerSettings" Target="../printerSettings/printerSettings303.bin"/><Relationship Id="rId7" Type="http://schemas.openxmlformats.org/officeDocument/2006/relationships/printerSettings" Target="../printerSettings/printerSettings307.bin"/><Relationship Id="rId2" Type="http://schemas.openxmlformats.org/officeDocument/2006/relationships/printerSettings" Target="../printerSettings/printerSettings302.bin"/><Relationship Id="rId1" Type="http://schemas.openxmlformats.org/officeDocument/2006/relationships/printerSettings" Target="../printerSettings/printerSettings301.bin"/><Relationship Id="rId6" Type="http://schemas.openxmlformats.org/officeDocument/2006/relationships/printerSettings" Target="../printerSettings/printerSettings306.bin"/><Relationship Id="rId5" Type="http://schemas.openxmlformats.org/officeDocument/2006/relationships/printerSettings" Target="../printerSettings/printerSettings305.bin"/><Relationship Id="rId10" Type="http://schemas.openxmlformats.org/officeDocument/2006/relationships/printerSettings" Target="../printerSettings/printerSettings310.bin"/><Relationship Id="rId4" Type="http://schemas.openxmlformats.org/officeDocument/2006/relationships/printerSettings" Target="../printerSettings/printerSettings304.bin"/><Relationship Id="rId9" Type="http://schemas.openxmlformats.org/officeDocument/2006/relationships/printerSettings" Target="../printerSettings/printerSettings309.bin"/></Relationships>
</file>

<file path=xl/worksheets/_rels/sheet4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8.bin"/><Relationship Id="rId3" Type="http://schemas.openxmlformats.org/officeDocument/2006/relationships/printerSettings" Target="../printerSettings/printerSettings313.bin"/><Relationship Id="rId7" Type="http://schemas.openxmlformats.org/officeDocument/2006/relationships/printerSettings" Target="../printerSettings/printerSettings317.bin"/><Relationship Id="rId2" Type="http://schemas.openxmlformats.org/officeDocument/2006/relationships/printerSettings" Target="../printerSettings/printerSettings312.bin"/><Relationship Id="rId1" Type="http://schemas.openxmlformats.org/officeDocument/2006/relationships/printerSettings" Target="../printerSettings/printerSettings311.bin"/><Relationship Id="rId6" Type="http://schemas.openxmlformats.org/officeDocument/2006/relationships/printerSettings" Target="../printerSettings/printerSettings316.bin"/><Relationship Id="rId5" Type="http://schemas.openxmlformats.org/officeDocument/2006/relationships/printerSettings" Target="../printerSettings/printerSettings315.bin"/><Relationship Id="rId10" Type="http://schemas.openxmlformats.org/officeDocument/2006/relationships/printerSettings" Target="../printerSettings/printerSettings320.bin"/><Relationship Id="rId4" Type="http://schemas.openxmlformats.org/officeDocument/2006/relationships/printerSettings" Target="../printerSettings/printerSettings314.bin"/><Relationship Id="rId9" Type="http://schemas.openxmlformats.org/officeDocument/2006/relationships/printerSettings" Target="../printerSettings/printerSettings3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1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6.bin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/Relationships>
</file>

<file path=xl/worksheets/_rels/sheet5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0.bin"/><Relationship Id="rId3" Type="http://schemas.openxmlformats.org/officeDocument/2006/relationships/printerSettings" Target="../printerSettings/printerSettings325.bin"/><Relationship Id="rId7" Type="http://schemas.openxmlformats.org/officeDocument/2006/relationships/printerSettings" Target="../printerSettings/printerSettings329.bin"/><Relationship Id="rId2" Type="http://schemas.openxmlformats.org/officeDocument/2006/relationships/printerSettings" Target="../printerSettings/printerSettings324.bin"/><Relationship Id="rId1" Type="http://schemas.openxmlformats.org/officeDocument/2006/relationships/printerSettings" Target="../printerSettings/printerSettings323.bin"/><Relationship Id="rId6" Type="http://schemas.openxmlformats.org/officeDocument/2006/relationships/printerSettings" Target="../printerSettings/printerSettings328.bin"/><Relationship Id="rId5" Type="http://schemas.openxmlformats.org/officeDocument/2006/relationships/printerSettings" Target="../printerSettings/printerSettings327.bin"/><Relationship Id="rId4" Type="http://schemas.openxmlformats.org/officeDocument/2006/relationships/printerSettings" Target="../printerSettings/printerSettings326.bin"/></Relationships>
</file>

<file path=xl/worksheets/_rels/sheet5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8.bin"/><Relationship Id="rId3" Type="http://schemas.openxmlformats.org/officeDocument/2006/relationships/printerSettings" Target="../printerSettings/printerSettings333.bin"/><Relationship Id="rId7" Type="http://schemas.openxmlformats.org/officeDocument/2006/relationships/printerSettings" Target="../printerSettings/printerSettings337.bin"/><Relationship Id="rId2" Type="http://schemas.openxmlformats.org/officeDocument/2006/relationships/printerSettings" Target="../printerSettings/printerSettings332.bin"/><Relationship Id="rId1" Type="http://schemas.openxmlformats.org/officeDocument/2006/relationships/printerSettings" Target="../printerSettings/printerSettings331.bin"/><Relationship Id="rId6" Type="http://schemas.openxmlformats.org/officeDocument/2006/relationships/printerSettings" Target="../printerSettings/printerSettings336.bin"/><Relationship Id="rId5" Type="http://schemas.openxmlformats.org/officeDocument/2006/relationships/printerSettings" Target="../printerSettings/printerSettings335.bin"/><Relationship Id="rId10" Type="http://schemas.openxmlformats.org/officeDocument/2006/relationships/printerSettings" Target="../printerSettings/printerSettings340.bin"/><Relationship Id="rId4" Type="http://schemas.openxmlformats.org/officeDocument/2006/relationships/printerSettings" Target="../printerSettings/printerSettings334.bin"/><Relationship Id="rId9" Type="http://schemas.openxmlformats.org/officeDocument/2006/relationships/printerSettings" Target="../printerSettings/printerSettings33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1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44.bin"/><Relationship Id="rId2" Type="http://schemas.openxmlformats.org/officeDocument/2006/relationships/printerSettings" Target="../printerSettings/printerSettings343.bin"/><Relationship Id="rId1" Type="http://schemas.openxmlformats.org/officeDocument/2006/relationships/printerSettings" Target="../printerSettings/printerSettings342.bin"/></Relationships>
</file>

<file path=xl/worksheets/_rels/sheet5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2.bin"/><Relationship Id="rId3" Type="http://schemas.openxmlformats.org/officeDocument/2006/relationships/printerSettings" Target="../printerSettings/printerSettings347.bin"/><Relationship Id="rId7" Type="http://schemas.openxmlformats.org/officeDocument/2006/relationships/printerSettings" Target="../printerSettings/printerSettings351.bin"/><Relationship Id="rId2" Type="http://schemas.openxmlformats.org/officeDocument/2006/relationships/printerSettings" Target="../printerSettings/printerSettings346.bin"/><Relationship Id="rId1" Type="http://schemas.openxmlformats.org/officeDocument/2006/relationships/printerSettings" Target="../printerSettings/printerSettings345.bin"/><Relationship Id="rId6" Type="http://schemas.openxmlformats.org/officeDocument/2006/relationships/printerSettings" Target="../printerSettings/printerSettings350.bin"/><Relationship Id="rId5" Type="http://schemas.openxmlformats.org/officeDocument/2006/relationships/printerSettings" Target="../printerSettings/printerSettings349.bin"/><Relationship Id="rId4" Type="http://schemas.openxmlformats.org/officeDocument/2006/relationships/printerSettings" Target="../printerSettings/printerSettings348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10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K23"/>
  <sheetViews>
    <sheetView topLeftCell="A3" workbookViewId="0">
      <selection activeCell="A3" sqref="A3:E20"/>
    </sheetView>
  </sheetViews>
  <sheetFormatPr defaultColWidth="9.140625" defaultRowHeight="18.75"/>
  <cols>
    <col min="1" max="1" width="4.7109375" style="113" customWidth="1"/>
    <col min="2" max="2" width="39.85546875" style="112" customWidth="1"/>
    <col min="3" max="3" width="14.5703125" style="111" customWidth="1"/>
    <col min="4" max="4" width="14.5703125" style="110" customWidth="1"/>
    <col min="5" max="5" width="13" style="110" customWidth="1"/>
    <col min="6" max="16384" width="9.140625" style="110"/>
  </cols>
  <sheetData>
    <row r="1" spans="1:11" s="123" customFormat="1" ht="264.75" hidden="1" customHeight="1">
      <c r="A1" s="126" t="s">
        <v>318</v>
      </c>
      <c r="B1" s="125" t="s">
        <v>317</v>
      </c>
      <c r="C1" s="124" t="s">
        <v>341</v>
      </c>
    </row>
    <row r="2" spans="1:11" s="117" customFormat="1" ht="409.5" hidden="1">
      <c r="A2" s="122" t="s">
        <v>318</v>
      </c>
      <c r="B2" s="121" t="s">
        <v>317</v>
      </c>
      <c r="C2" s="120" t="s">
        <v>340</v>
      </c>
    </row>
    <row r="3" spans="1:11" s="52" customFormat="1">
      <c r="B3" s="825"/>
      <c r="C3" s="826" t="s">
        <v>787</v>
      </c>
      <c r="D3" s="823"/>
      <c r="E3" s="823"/>
    </row>
    <row r="4" spans="1:11" s="52" customFormat="1">
      <c r="B4" s="825"/>
      <c r="C4" s="826" t="s">
        <v>785</v>
      </c>
      <c r="D4" s="823"/>
      <c r="E4" s="823"/>
      <c r="I4" s="860"/>
      <c r="J4" s="860"/>
      <c r="K4" s="860"/>
    </row>
    <row r="5" spans="1:11" s="52" customFormat="1">
      <c r="B5" s="825"/>
      <c r="C5" s="826" t="s">
        <v>786</v>
      </c>
      <c r="D5" s="823"/>
      <c r="E5" s="823"/>
      <c r="I5" s="860"/>
      <c r="J5" s="860"/>
      <c r="K5" s="860"/>
    </row>
    <row r="6" spans="1:11" s="52" customFormat="1">
      <c r="B6" s="825"/>
      <c r="C6" s="826" t="s">
        <v>788</v>
      </c>
      <c r="D6" s="823"/>
      <c r="E6" s="823"/>
      <c r="I6" s="860"/>
      <c r="J6" s="860"/>
      <c r="K6" s="860"/>
    </row>
    <row r="7" spans="1:11" s="117" customFormat="1" ht="36" customHeight="1">
      <c r="A7" s="13"/>
      <c r="B7" s="859"/>
      <c r="C7" s="859"/>
    </row>
    <row r="8" spans="1:11" s="117" customFormat="1">
      <c r="A8" s="863" t="s">
        <v>90</v>
      </c>
      <c r="B8" s="863"/>
      <c r="C8" s="863"/>
      <c r="D8" s="858"/>
      <c r="E8" s="858"/>
    </row>
    <row r="9" spans="1:11" s="117" customFormat="1" ht="96" customHeight="1">
      <c r="A9" s="861" t="s">
        <v>760</v>
      </c>
      <c r="B9" s="861"/>
      <c r="C9" s="861"/>
      <c r="D9" s="862"/>
      <c r="E9" s="862"/>
    </row>
    <row r="10" spans="1:11" s="117" customFormat="1" ht="14.25" customHeight="1">
      <c r="A10" s="108"/>
      <c r="B10" s="108"/>
      <c r="C10" s="108"/>
      <c r="D10" s="128"/>
      <c r="E10" s="128"/>
    </row>
    <row r="11" spans="1:11" s="117" customFormat="1" ht="85.5" customHeight="1">
      <c r="A11" s="51" t="s">
        <v>0</v>
      </c>
      <c r="B11" s="838" t="s">
        <v>91</v>
      </c>
      <c r="C11" s="51" t="s">
        <v>320</v>
      </c>
      <c r="D11" s="119" t="s">
        <v>321</v>
      </c>
      <c r="E11" s="118" t="s">
        <v>322</v>
      </c>
    </row>
    <row r="12" spans="1:11">
      <c r="A12" s="191" t="s">
        <v>315</v>
      </c>
      <c r="B12" s="192" t="s">
        <v>280</v>
      </c>
      <c r="C12" s="405">
        <v>6500</v>
      </c>
      <c r="D12" s="405">
        <v>6500</v>
      </c>
      <c r="E12" s="139">
        <f>D12/C12*100</f>
        <v>100</v>
      </c>
    </row>
    <row r="13" spans="1:11">
      <c r="A13" s="191" t="s">
        <v>313</v>
      </c>
      <c r="B13" s="192" t="s">
        <v>268</v>
      </c>
      <c r="C13" s="405">
        <v>53750.1</v>
      </c>
      <c r="D13" s="405">
        <v>53750.1</v>
      </c>
      <c r="E13" s="139">
        <f t="shared" ref="E13:E17" si="0">D13/C13*100</f>
        <v>100</v>
      </c>
    </row>
    <row r="14" spans="1:11">
      <c r="A14" s="191" t="s">
        <v>311</v>
      </c>
      <c r="B14" s="192" t="s">
        <v>245</v>
      </c>
      <c r="C14" s="405">
        <v>25000</v>
      </c>
      <c r="D14" s="405">
        <v>25000</v>
      </c>
      <c r="E14" s="139">
        <f t="shared" si="0"/>
        <v>100</v>
      </c>
    </row>
    <row r="15" spans="1:11">
      <c r="A15" s="191" t="s">
        <v>309</v>
      </c>
      <c r="B15" s="192" t="s">
        <v>573</v>
      </c>
      <c r="C15" s="405">
        <v>110000</v>
      </c>
      <c r="D15" s="405">
        <v>110000</v>
      </c>
      <c r="E15" s="139">
        <f t="shared" si="0"/>
        <v>100</v>
      </c>
    </row>
    <row r="16" spans="1:11">
      <c r="A16" s="191" t="s">
        <v>307</v>
      </c>
      <c r="B16" s="192" t="s">
        <v>86</v>
      </c>
      <c r="C16" s="405">
        <v>43109</v>
      </c>
      <c r="D16" s="405">
        <v>43109</v>
      </c>
      <c r="E16" s="139">
        <f t="shared" si="0"/>
        <v>100</v>
      </c>
    </row>
    <row r="17" spans="1:5">
      <c r="A17" s="191" t="s">
        <v>305</v>
      </c>
      <c r="B17" s="192" t="s">
        <v>574</v>
      </c>
      <c r="C17" s="405">
        <v>380567.5</v>
      </c>
      <c r="D17" s="405">
        <v>380567.5</v>
      </c>
      <c r="E17" s="139">
        <f t="shared" si="0"/>
        <v>100</v>
      </c>
    </row>
    <row r="18" spans="1:5" s="290" customFormat="1" ht="21" customHeight="1">
      <c r="A18" s="116"/>
      <c r="B18" s="289" t="s">
        <v>89</v>
      </c>
      <c r="C18" s="524">
        <f>SUM(C12:C17)</f>
        <v>618926.6</v>
      </c>
      <c r="D18" s="524">
        <f>SUM(D12:D17)</f>
        <v>618926.6</v>
      </c>
      <c r="E18" s="151">
        <f>D18/C18*100</f>
        <v>100</v>
      </c>
    </row>
    <row r="20" spans="1:5">
      <c r="A20" s="857" t="s">
        <v>92</v>
      </c>
      <c r="B20" s="857"/>
      <c r="C20" s="857"/>
      <c r="D20" s="858"/>
      <c r="E20" s="858"/>
    </row>
    <row r="22" spans="1:5">
      <c r="C22" s="587"/>
      <c r="D22" s="587"/>
    </row>
    <row r="23" spans="1:5">
      <c r="C23" s="576"/>
      <c r="D23" s="576"/>
    </row>
  </sheetData>
  <customSheetViews>
    <customSheetView guid="{4165943C-756F-4CCF-9247-CE2CFD5C8A6E}" showPageBreaks="1" hiddenRows="1" topLeftCell="A3">
      <selection activeCell="A6" sqref="A6:E6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</customSheetView>
    <customSheetView guid="{ACD9C512-63C9-4003-B6FE-104619FB99E9}" showPageBreaks="1" hiddenRows="1" topLeftCell="A3">
      <selection activeCell="D25" sqref="D25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B576D719-61CB-4288-93D5-A83B12AD9238}" showPageBreaks="1" hiddenRows="1" topLeftCell="A3">
      <selection activeCell="A7" sqref="A7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</customSheetView>
    <customSheetView guid="{9FFDC49B-567C-47F9-93E0-A54EE725B9D9}" hiddenRows="1" topLeftCell="A3">
      <selection activeCell="S3" sqref="S3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</customSheetView>
    <customSheetView guid="{B9701563-F2EF-4C17-B079-4522B0CA7DD0}" showPageBreaks="1" hiddenRows="1" topLeftCell="A3">
      <selection activeCell="J15" sqref="J15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</customSheetView>
    <customSheetView guid="{EC5ECEBF-80FC-40BF-929A-770EFCFFC9BA}" showPageBreaks="1" hiddenRows="1" topLeftCell="A3">
      <selection activeCell="E10" sqref="E9:E10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</customSheetView>
    <customSheetView guid="{6F7F94C3-6637-4894-B83A-C8AF9202C62B}" showPageBreaks="1" hiddenRows="1" topLeftCell="A3">
      <selection activeCell="J15" sqref="J15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  <customSheetView guid="{5C07212E-82C1-4D83-BD39-AC2BD6D97870}" showPageBreaks="1" hiddenRows="1" topLeftCell="A3">
      <selection activeCell="E14" sqref="E14"/>
      <pageMargins left="0.70866141732283472" right="0.31496062992125984" top="0.74803149606299213" bottom="0.74803149606299213" header="0.31496062992125984" footer="0.31496062992125984"/>
      <pageSetup paperSize="9" orientation="portrait" r:id="rId8"/>
      <headerFooter differentFirst="1">
        <oddHeader>&amp;C&amp;N</oddHeader>
      </headerFooter>
    </customSheetView>
    <customSheetView guid="{D3711D91-0EFF-403F-B1CB-699C878CEC92}" hiddenRows="1" topLeftCell="A3">
      <selection activeCell="A6" sqref="A6:E6"/>
      <pageMargins left="0.70866141732283472" right="0.31496062992125984" top="0.74803149606299213" bottom="0.74803149606299213" header="0.31496062992125984" footer="0.31496062992125984"/>
      <pageSetup paperSize="9" orientation="portrait" r:id="rId9"/>
      <headerFooter differentFirst="1">
        <oddHeader>&amp;C&amp;N</oddHeader>
      </headerFooter>
    </customSheetView>
  </customSheetViews>
  <mergeCells count="7">
    <mergeCell ref="A20:E20"/>
    <mergeCell ref="B7:C7"/>
    <mergeCell ref="I4:K4"/>
    <mergeCell ref="I5:K5"/>
    <mergeCell ref="I6:K6"/>
    <mergeCell ref="A9:E9"/>
    <mergeCell ref="A8:E8"/>
  </mergeCells>
  <pageMargins left="0.9055118110236221" right="0.39370078740157483" top="0.82677165354330717" bottom="0.78740157480314965" header="0.39370078740157483" footer="0.31496062992125984"/>
  <pageSetup paperSize="9" orientation="portrait" r:id="rId10"/>
  <headerFooter differentFirst="1">
    <oddHeader>&amp;C&amp;N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/>
  </sheetPr>
  <dimension ref="A1:G18"/>
  <sheetViews>
    <sheetView workbookViewId="0">
      <selection activeCell="E11" sqref="E11"/>
    </sheetView>
  </sheetViews>
  <sheetFormatPr defaultRowHeight="18.75"/>
  <cols>
    <col min="1" max="1" width="6.28515625" style="234" customWidth="1"/>
    <col min="2" max="2" width="35.42578125" style="232" customWidth="1"/>
    <col min="3" max="3" width="16.42578125" style="233" customWidth="1"/>
    <col min="4" max="4" width="14.42578125" style="230" customWidth="1"/>
    <col min="5" max="5" width="13.28515625" style="230" customWidth="1"/>
    <col min="6" max="7" width="9.140625" style="230"/>
    <col min="8" max="8" width="13.85546875" style="230" customWidth="1"/>
    <col min="9" max="9" width="15.85546875" style="230" customWidth="1"/>
    <col min="10" max="251" width="9.140625" style="230"/>
    <col min="252" max="252" width="7.5703125" style="230" customWidth="1"/>
    <col min="253" max="253" width="51.140625" style="230" customWidth="1"/>
    <col min="254" max="254" width="23.28515625" style="230" customWidth="1"/>
    <col min="255" max="507" width="9.140625" style="230"/>
    <col min="508" max="508" width="7.5703125" style="230" customWidth="1"/>
    <col min="509" max="509" width="51.140625" style="230" customWidth="1"/>
    <col min="510" max="510" width="23.28515625" style="230" customWidth="1"/>
    <col min="511" max="763" width="9.140625" style="230"/>
    <col min="764" max="764" width="7.5703125" style="230" customWidth="1"/>
    <col min="765" max="765" width="51.140625" style="230" customWidth="1"/>
    <col min="766" max="766" width="23.28515625" style="230" customWidth="1"/>
    <col min="767" max="1019" width="9.140625" style="230"/>
    <col min="1020" max="1020" width="7.5703125" style="230" customWidth="1"/>
    <col min="1021" max="1021" width="51.140625" style="230" customWidth="1"/>
    <col min="1022" max="1022" width="23.28515625" style="230" customWidth="1"/>
    <col min="1023" max="1275" width="9.140625" style="230"/>
    <col min="1276" max="1276" width="7.5703125" style="230" customWidth="1"/>
    <col min="1277" max="1277" width="51.140625" style="230" customWidth="1"/>
    <col min="1278" max="1278" width="23.28515625" style="230" customWidth="1"/>
    <col min="1279" max="1531" width="9.140625" style="230"/>
    <col min="1532" max="1532" width="7.5703125" style="230" customWidth="1"/>
    <col min="1533" max="1533" width="51.140625" style="230" customWidth="1"/>
    <col min="1534" max="1534" width="23.28515625" style="230" customWidth="1"/>
    <col min="1535" max="1787" width="9.140625" style="230"/>
    <col min="1788" max="1788" width="7.5703125" style="230" customWidth="1"/>
    <col min="1789" max="1789" width="51.140625" style="230" customWidth="1"/>
    <col min="1790" max="1790" width="23.28515625" style="230" customWidth="1"/>
    <col min="1791" max="2043" width="9.140625" style="230"/>
    <col min="2044" max="2044" width="7.5703125" style="230" customWidth="1"/>
    <col min="2045" max="2045" width="51.140625" style="230" customWidth="1"/>
    <col min="2046" max="2046" width="23.28515625" style="230" customWidth="1"/>
    <col min="2047" max="2299" width="9.140625" style="230"/>
    <col min="2300" max="2300" width="7.5703125" style="230" customWidth="1"/>
    <col min="2301" max="2301" width="51.140625" style="230" customWidth="1"/>
    <col min="2302" max="2302" width="23.28515625" style="230" customWidth="1"/>
    <col min="2303" max="2555" width="9.140625" style="230"/>
    <col min="2556" max="2556" width="7.5703125" style="230" customWidth="1"/>
    <col min="2557" max="2557" width="51.140625" style="230" customWidth="1"/>
    <col min="2558" max="2558" width="23.28515625" style="230" customWidth="1"/>
    <col min="2559" max="2811" width="9.140625" style="230"/>
    <col min="2812" max="2812" width="7.5703125" style="230" customWidth="1"/>
    <col min="2813" max="2813" width="51.140625" style="230" customWidth="1"/>
    <col min="2814" max="2814" width="23.28515625" style="230" customWidth="1"/>
    <col min="2815" max="3067" width="9.140625" style="230"/>
    <col min="3068" max="3068" width="7.5703125" style="230" customWidth="1"/>
    <col min="3069" max="3069" width="51.140625" style="230" customWidth="1"/>
    <col min="3070" max="3070" width="23.28515625" style="230" customWidth="1"/>
    <col min="3071" max="3323" width="9.140625" style="230"/>
    <col min="3324" max="3324" width="7.5703125" style="230" customWidth="1"/>
    <col min="3325" max="3325" width="51.140625" style="230" customWidth="1"/>
    <col min="3326" max="3326" width="23.28515625" style="230" customWidth="1"/>
    <col min="3327" max="3579" width="9.140625" style="230"/>
    <col min="3580" max="3580" width="7.5703125" style="230" customWidth="1"/>
    <col min="3581" max="3581" width="51.140625" style="230" customWidth="1"/>
    <col min="3582" max="3582" width="23.28515625" style="230" customWidth="1"/>
    <col min="3583" max="3835" width="9.140625" style="230"/>
    <col min="3836" max="3836" width="7.5703125" style="230" customWidth="1"/>
    <col min="3837" max="3837" width="51.140625" style="230" customWidth="1"/>
    <col min="3838" max="3838" width="23.28515625" style="230" customWidth="1"/>
    <col min="3839" max="4091" width="9.140625" style="230"/>
    <col min="4092" max="4092" width="7.5703125" style="230" customWidth="1"/>
    <col min="4093" max="4093" width="51.140625" style="230" customWidth="1"/>
    <col min="4094" max="4094" width="23.28515625" style="230" customWidth="1"/>
    <col min="4095" max="4347" width="9.140625" style="230"/>
    <col min="4348" max="4348" width="7.5703125" style="230" customWidth="1"/>
    <col min="4349" max="4349" width="51.140625" style="230" customWidth="1"/>
    <col min="4350" max="4350" width="23.28515625" style="230" customWidth="1"/>
    <col min="4351" max="4603" width="9.140625" style="230"/>
    <col min="4604" max="4604" width="7.5703125" style="230" customWidth="1"/>
    <col min="4605" max="4605" width="51.140625" style="230" customWidth="1"/>
    <col min="4606" max="4606" width="23.28515625" style="230" customWidth="1"/>
    <col min="4607" max="4859" width="9.140625" style="230"/>
    <col min="4860" max="4860" width="7.5703125" style="230" customWidth="1"/>
    <col min="4861" max="4861" width="51.140625" style="230" customWidth="1"/>
    <col min="4862" max="4862" width="23.28515625" style="230" customWidth="1"/>
    <col min="4863" max="5115" width="9.140625" style="230"/>
    <col min="5116" max="5116" width="7.5703125" style="230" customWidth="1"/>
    <col min="5117" max="5117" width="51.140625" style="230" customWidth="1"/>
    <col min="5118" max="5118" width="23.28515625" style="230" customWidth="1"/>
    <col min="5119" max="5371" width="9.140625" style="230"/>
    <col min="5372" max="5372" width="7.5703125" style="230" customWidth="1"/>
    <col min="5373" max="5373" width="51.140625" style="230" customWidth="1"/>
    <col min="5374" max="5374" width="23.28515625" style="230" customWidth="1"/>
    <col min="5375" max="5627" width="9.140625" style="230"/>
    <col min="5628" max="5628" width="7.5703125" style="230" customWidth="1"/>
    <col min="5629" max="5629" width="51.140625" style="230" customWidth="1"/>
    <col min="5630" max="5630" width="23.28515625" style="230" customWidth="1"/>
    <col min="5631" max="5883" width="9.140625" style="230"/>
    <col min="5884" max="5884" width="7.5703125" style="230" customWidth="1"/>
    <col min="5885" max="5885" width="51.140625" style="230" customWidth="1"/>
    <col min="5886" max="5886" width="23.28515625" style="230" customWidth="1"/>
    <col min="5887" max="6139" width="9.140625" style="230"/>
    <col min="6140" max="6140" width="7.5703125" style="230" customWidth="1"/>
    <col min="6141" max="6141" width="51.140625" style="230" customWidth="1"/>
    <col min="6142" max="6142" width="23.28515625" style="230" customWidth="1"/>
    <col min="6143" max="6395" width="9.140625" style="230"/>
    <col min="6396" max="6396" width="7.5703125" style="230" customWidth="1"/>
    <col min="6397" max="6397" width="51.140625" style="230" customWidth="1"/>
    <col min="6398" max="6398" width="23.28515625" style="230" customWidth="1"/>
    <col min="6399" max="6651" width="9.140625" style="230"/>
    <col min="6652" max="6652" width="7.5703125" style="230" customWidth="1"/>
    <col min="6653" max="6653" width="51.140625" style="230" customWidth="1"/>
    <col min="6654" max="6654" width="23.28515625" style="230" customWidth="1"/>
    <col min="6655" max="6907" width="9.140625" style="230"/>
    <col min="6908" max="6908" width="7.5703125" style="230" customWidth="1"/>
    <col min="6909" max="6909" width="51.140625" style="230" customWidth="1"/>
    <col min="6910" max="6910" width="23.28515625" style="230" customWidth="1"/>
    <col min="6911" max="7163" width="9.140625" style="230"/>
    <col min="7164" max="7164" width="7.5703125" style="230" customWidth="1"/>
    <col min="7165" max="7165" width="51.140625" style="230" customWidth="1"/>
    <col min="7166" max="7166" width="23.28515625" style="230" customWidth="1"/>
    <col min="7167" max="7419" width="9.140625" style="230"/>
    <col min="7420" max="7420" width="7.5703125" style="230" customWidth="1"/>
    <col min="7421" max="7421" width="51.140625" style="230" customWidth="1"/>
    <col min="7422" max="7422" width="23.28515625" style="230" customWidth="1"/>
    <col min="7423" max="7675" width="9.140625" style="230"/>
    <col min="7676" max="7676" width="7.5703125" style="230" customWidth="1"/>
    <col min="7677" max="7677" width="51.140625" style="230" customWidth="1"/>
    <col min="7678" max="7678" width="23.28515625" style="230" customWidth="1"/>
    <col min="7679" max="7931" width="9.140625" style="230"/>
    <col min="7932" max="7932" width="7.5703125" style="230" customWidth="1"/>
    <col min="7933" max="7933" width="51.140625" style="230" customWidth="1"/>
    <col min="7934" max="7934" width="23.28515625" style="230" customWidth="1"/>
    <col min="7935" max="8187" width="9.140625" style="230"/>
    <col min="8188" max="8188" width="7.5703125" style="230" customWidth="1"/>
    <col min="8189" max="8189" width="51.140625" style="230" customWidth="1"/>
    <col min="8190" max="8190" width="23.28515625" style="230" customWidth="1"/>
    <col min="8191" max="8443" width="9.140625" style="230"/>
    <col min="8444" max="8444" width="7.5703125" style="230" customWidth="1"/>
    <col min="8445" max="8445" width="51.140625" style="230" customWidth="1"/>
    <col min="8446" max="8446" width="23.28515625" style="230" customWidth="1"/>
    <col min="8447" max="8699" width="9.140625" style="230"/>
    <col min="8700" max="8700" width="7.5703125" style="230" customWidth="1"/>
    <col min="8701" max="8701" width="51.140625" style="230" customWidth="1"/>
    <col min="8702" max="8702" width="23.28515625" style="230" customWidth="1"/>
    <col min="8703" max="8955" width="9.140625" style="230"/>
    <col min="8956" max="8956" width="7.5703125" style="230" customWidth="1"/>
    <col min="8957" max="8957" width="51.140625" style="230" customWidth="1"/>
    <col min="8958" max="8958" width="23.28515625" style="230" customWidth="1"/>
    <col min="8959" max="9211" width="9.140625" style="230"/>
    <col min="9212" max="9212" width="7.5703125" style="230" customWidth="1"/>
    <col min="9213" max="9213" width="51.140625" style="230" customWidth="1"/>
    <col min="9214" max="9214" width="23.28515625" style="230" customWidth="1"/>
    <col min="9215" max="9467" width="9.140625" style="230"/>
    <col min="9468" max="9468" width="7.5703125" style="230" customWidth="1"/>
    <col min="9469" max="9469" width="51.140625" style="230" customWidth="1"/>
    <col min="9470" max="9470" width="23.28515625" style="230" customWidth="1"/>
    <col min="9471" max="9723" width="9.140625" style="230"/>
    <col min="9724" max="9724" width="7.5703125" style="230" customWidth="1"/>
    <col min="9725" max="9725" width="51.140625" style="230" customWidth="1"/>
    <col min="9726" max="9726" width="23.28515625" style="230" customWidth="1"/>
    <col min="9727" max="9979" width="9.140625" style="230"/>
    <col min="9980" max="9980" width="7.5703125" style="230" customWidth="1"/>
    <col min="9981" max="9981" width="51.140625" style="230" customWidth="1"/>
    <col min="9982" max="9982" width="23.28515625" style="230" customWidth="1"/>
    <col min="9983" max="10235" width="9.140625" style="230"/>
    <col min="10236" max="10236" width="7.5703125" style="230" customWidth="1"/>
    <col min="10237" max="10237" width="51.140625" style="230" customWidth="1"/>
    <col min="10238" max="10238" width="23.28515625" style="230" customWidth="1"/>
    <col min="10239" max="10491" width="9.140625" style="230"/>
    <col min="10492" max="10492" width="7.5703125" style="230" customWidth="1"/>
    <col min="10493" max="10493" width="51.140625" style="230" customWidth="1"/>
    <col min="10494" max="10494" width="23.28515625" style="230" customWidth="1"/>
    <col min="10495" max="10747" width="9.140625" style="230"/>
    <col min="10748" max="10748" width="7.5703125" style="230" customWidth="1"/>
    <col min="10749" max="10749" width="51.140625" style="230" customWidth="1"/>
    <col min="10750" max="10750" width="23.28515625" style="230" customWidth="1"/>
    <col min="10751" max="11003" width="9.140625" style="230"/>
    <col min="11004" max="11004" width="7.5703125" style="230" customWidth="1"/>
    <col min="11005" max="11005" width="51.140625" style="230" customWidth="1"/>
    <col min="11006" max="11006" width="23.28515625" style="230" customWidth="1"/>
    <col min="11007" max="11259" width="9.140625" style="230"/>
    <col min="11260" max="11260" width="7.5703125" style="230" customWidth="1"/>
    <col min="11261" max="11261" width="51.140625" style="230" customWidth="1"/>
    <col min="11262" max="11262" width="23.28515625" style="230" customWidth="1"/>
    <col min="11263" max="11515" width="9.140625" style="230"/>
    <col min="11516" max="11516" width="7.5703125" style="230" customWidth="1"/>
    <col min="11517" max="11517" width="51.140625" style="230" customWidth="1"/>
    <col min="11518" max="11518" width="23.28515625" style="230" customWidth="1"/>
    <col min="11519" max="11771" width="9.140625" style="230"/>
    <col min="11772" max="11772" width="7.5703125" style="230" customWidth="1"/>
    <col min="11773" max="11773" width="51.140625" style="230" customWidth="1"/>
    <col min="11774" max="11774" width="23.28515625" style="230" customWidth="1"/>
    <col min="11775" max="12027" width="9.140625" style="230"/>
    <col min="12028" max="12028" width="7.5703125" style="230" customWidth="1"/>
    <col min="12029" max="12029" width="51.140625" style="230" customWidth="1"/>
    <col min="12030" max="12030" width="23.28515625" style="230" customWidth="1"/>
    <col min="12031" max="12283" width="9.140625" style="230"/>
    <col min="12284" max="12284" width="7.5703125" style="230" customWidth="1"/>
    <col min="12285" max="12285" width="51.140625" style="230" customWidth="1"/>
    <col min="12286" max="12286" width="23.28515625" style="230" customWidth="1"/>
    <col min="12287" max="12539" width="9.140625" style="230"/>
    <col min="12540" max="12540" width="7.5703125" style="230" customWidth="1"/>
    <col min="12541" max="12541" width="51.140625" style="230" customWidth="1"/>
    <col min="12542" max="12542" width="23.28515625" style="230" customWidth="1"/>
    <col min="12543" max="12795" width="9.140625" style="230"/>
    <col min="12796" max="12796" width="7.5703125" style="230" customWidth="1"/>
    <col min="12797" max="12797" width="51.140625" style="230" customWidth="1"/>
    <col min="12798" max="12798" width="23.28515625" style="230" customWidth="1"/>
    <col min="12799" max="13051" width="9.140625" style="230"/>
    <col min="13052" max="13052" width="7.5703125" style="230" customWidth="1"/>
    <col min="13053" max="13053" width="51.140625" style="230" customWidth="1"/>
    <col min="13054" max="13054" width="23.28515625" style="230" customWidth="1"/>
    <col min="13055" max="13307" width="9.140625" style="230"/>
    <col min="13308" max="13308" width="7.5703125" style="230" customWidth="1"/>
    <col min="13309" max="13309" width="51.140625" style="230" customWidth="1"/>
    <col min="13310" max="13310" width="23.28515625" style="230" customWidth="1"/>
    <col min="13311" max="13563" width="9.140625" style="230"/>
    <col min="13564" max="13564" width="7.5703125" style="230" customWidth="1"/>
    <col min="13565" max="13565" width="51.140625" style="230" customWidth="1"/>
    <col min="13566" max="13566" width="23.28515625" style="230" customWidth="1"/>
    <col min="13567" max="13819" width="9.140625" style="230"/>
    <col min="13820" max="13820" width="7.5703125" style="230" customWidth="1"/>
    <col min="13821" max="13821" width="51.140625" style="230" customWidth="1"/>
    <col min="13822" max="13822" width="23.28515625" style="230" customWidth="1"/>
    <col min="13823" max="14075" width="9.140625" style="230"/>
    <col min="14076" max="14076" width="7.5703125" style="230" customWidth="1"/>
    <col min="14077" max="14077" width="51.140625" style="230" customWidth="1"/>
    <col min="14078" max="14078" width="23.28515625" style="230" customWidth="1"/>
    <col min="14079" max="14331" width="9.140625" style="230"/>
    <col min="14332" max="14332" width="7.5703125" style="230" customWidth="1"/>
    <col min="14333" max="14333" width="51.140625" style="230" customWidth="1"/>
    <col min="14334" max="14334" width="23.28515625" style="230" customWidth="1"/>
    <col min="14335" max="14587" width="9.140625" style="230"/>
    <col min="14588" max="14588" width="7.5703125" style="230" customWidth="1"/>
    <col min="14589" max="14589" width="51.140625" style="230" customWidth="1"/>
    <col min="14590" max="14590" width="23.28515625" style="230" customWidth="1"/>
    <col min="14591" max="14843" width="9.140625" style="230"/>
    <col min="14844" max="14844" width="7.5703125" style="230" customWidth="1"/>
    <col min="14845" max="14845" width="51.140625" style="230" customWidth="1"/>
    <col min="14846" max="14846" width="23.28515625" style="230" customWidth="1"/>
    <col min="14847" max="15099" width="9.140625" style="230"/>
    <col min="15100" max="15100" width="7.5703125" style="230" customWidth="1"/>
    <col min="15101" max="15101" width="51.140625" style="230" customWidth="1"/>
    <col min="15102" max="15102" width="23.28515625" style="230" customWidth="1"/>
    <col min="15103" max="15355" width="9.140625" style="230"/>
    <col min="15356" max="15356" width="7.5703125" style="230" customWidth="1"/>
    <col min="15357" max="15357" width="51.140625" style="230" customWidth="1"/>
    <col min="15358" max="15358" width="23.28515625" style="230" customWidth="1"/>
    <col min="15359" max="15611" width="9.140625" style="230"/>
    <col min="15612" max="15612" width="7.5703125" style="230" customWidth="1"/>
    <col min="15613" max="15613" width="51.140625" style="230" customWidth="1"/>
    <col min="15614" max="15614" width="23.28515625" style="230" customWidth="1"/>
    <col min="15615" max="15867" width="9.140625" style="230"/>
    <col min="15868" max="15868" width="7.5703125" style="230" customWidth="1"/>
    <col min="15869" max="15869" width="51.140625" style="230" customWidth="1"/>
    <col min="15870" max="15870" width="23.28515625" style="230" customWidth="1"/>
    <col min="15871" max="16123" width="9.140625" style="230"/>
    <col min="16124" max="16124" width="7.5703125" style="230" customWidth="1"/>
    <col min="16125" max="16125" width="51.140625" style="230" customWidth="1"/>
    <col min="16126" max="16126" width="23.28515625" style="230" customWidth="1"/>
    <col min="16127" max="16384" width="9.140625" style="230"/>
  </cols>
  <sheetData>
    <row r="1" spans="1:7" s="311" customFormat="1">
      <c r="A1" s="846"/>
      <c r="B1" s="837"/>
      <c r="C1" s="847" t="s">
        <v>797</v>
      </c>
      <c r="D1" s="837"/>
      <c r="E1" s="837"/>
    </row>
    <row r="2" spans="1:7" s="311" customFormat="1">
      <c r="A2" s="836"/>
      <c r="B2" s="837"/>
      <c r="C2" s="847" t="s">
        <v>785</v>
      </c>
      <c r="D2" s="837"/>
      <c r="E2" s="837"/>
      <c r="G2" s="827"/>
    </row>
    <row r="3" spans="1:7" s="311" customFormat="1">
      <c r="A3" s="836"/>
      <c r="B3" s="837"/>
      <c r="C3" s="847" t="s">
        <v>786</v>
      </c>
      <c r="D3" s="837"/>
      <c r="E3" s="837"/>
      <c r="G3" s="827"/>
    </row>
    <row r="4" spans="1:7" s="311" customFormat="1">
      <c r="A4" s="836"/>
      <c r="B4" s="837"/>
      <c r="C4" s="847" t="s">
        <v>788</v>
      </c>
      <c r="D4" s="837"/>
      <c r="E4" s="837"/>
      <c r="G4" s="827"/>
    </row>
    <row r="5" spans="1:7" s="227" customFormat="1" ht="38.25" customHeight="1">
      <c r="A5" s="13"/>
      <c r="B5" s="228"/>
      <c r="C5" s="12"/>
    </row>
    <row r="6" spans="1:7" s="227" customFormat="1" ht="18.75" customHeight="1">
      <c r="A6" s="863" t="s">
        <v>90</v>
      </c>
      <c r="B6" s="863"/>
      <c r="C6" s="863"/>
      <c r="D6" s="863"/>
      <c r="E6" s="863"/>
    </row>
    <row r="7" spans="1:7" s="227" customFormat="1" ht="63.75" customHeight="1">
      <c r="A7" s="880" t="s">
        <v>770</v>
      </c>
      <c r="B7" s="880"/>
      <c r="C7" s="880"/>
      <c r="D7" s="880"/>
      <c r="E7" s="880"/>
    </row>
    <row r="8" spans="1:7" s="227" customFormat="1" ht="6" customHeight="1">
      <c r="A8" s="13"/>
      <c r="B8" s="13"/>
      <c r="C8" s="12"/>
    </row>
    <row r="9" spans="1:7" s="227" customFormat="1" ht="85.5" customHeight="1">
      <c r="A9" s="219" t="s">
        <v>0</v>
      </c>
      <c r="B9" s="447" t="s">
        <v>644</v>
      </c>
      <c r="C9" s="215" t="s">
        <v>320</v>
      </c>
      <c r="D9" s="90" t="s">
        <v>321</v>
      </c>
      <c r="E9" s="89" t="s">
        <v>322</v>
      </c>
    </row>
    <row r="10" spans="1:7">
      <c r="A10" s="229" t="s">
        <v>315</v>
      </c>
      <c r="B10" s="25" t="s">
        <v>257</v>
      </c>
      <c r="C10" s="180">
        <v>51676.9</v>
      </c>
      <c r="D10" s="275">
        <v>9900.2000000000007</v>
      </c>
      <c r="E10" s="327">
        <f>D10/C10*100</f>
        <v>19.157882922543727</v>
      </c>
      <c r="F10" s="276"/>
    </row>
    <row r="11" spans="1:7">
      <c r="A11" s="229" t="s">
        <v>313</v>
      </c>
      <c r="B11" s="448" t="s">
        <v>86</v>
      </c>
      <c r="C11" s="180">
        <v>26738.7</v>
      </c>
      <c r="D11" s="275">
        <v>0</v>
      </c>
      <c r="E11" s="853">
        <f>D11/C11*100</f>
        <v>0</v>
      </c>
      <c r="F11" s="276"/>
    </row>
    <row r="12" spans="1:7">
      <c r="A12" s="191"/>
      <c r="B12" s="192" t="s">
        <v>89</v>
      </c>
      <c r="C12" s="245">
        <f>SUM(C10:C11)</f>
        <v>78415.600000000006</v>
      </c>
      <c r="D12" s="245">
        <f>SUM(D10:D11)</f>
        <v>9900.2000000000007</v>
      </c>
      <c r="E12" s="327">
        <f>D12/C12*100</f>
        <v>12.625293946612665</v>
      </c>
      <c r="F12" s="276"/>
    </row>
    <row r="14" spans="1:7">
      <c r="A14" s="925" t="s">
        <v>92</v>
      </c>
      <c r="B14" s="925"/>
      <c r="C14" s="925"/>
      <c r="D14" s="925"/>
      <c r="E14" s="925"/>
    </row>
    <row r="17" spans="3:4">
      <c r="C17" s="583"/>
      <c r="D17" s="583"/>
    </row>
    <row r="18" spans="3:4">
      <c r="C18" s="583"/>
      <c r="D18" s="583"/>
    </row>
  </sheetData>
  <customSheetViews>
    <customSheetView guid="{4165943C-756F-4CCF-9247-CE2CFD5C8A6E}" showPageBreaks="1">
      <selection activeCell="I10" sqref="I10"/>
      <pageMargins left="0.78740157480314965" right="0.31496062992125984" top="0.74803149606299213" bottom="0.74803149606299213" header="0.31496062992125984" footer="0.31496062992125984"/>
      <pageSetup paperSize="9" orientation="portrait" r:id="rId1"/>
    </customSheetView>
    <customSheetView guid="{ACD9C512-63C9-4003-B6FE-104619FB99E9}">
      <selection activeCell="D25" sqref="D25"/>
      <pageMargins left="0.78740157480314965" right="0.31496062992125984" top="0.74803149606299213" bottom="0.74803149606299213" header="0.31496062992125984" footer="0.31496062992125984"/>
      <pageSetup paperSize="9" orientation="portrait" r:id="rId2"/>
    </customSheetView>
    <customSheetView guid="{B576D719-61CB-4288-93D5-A83B12AD9238}">
      <selection activeCell="C6" sqref="C6:E6"/>
      <pageMargins left="0.78740157480314965" right="0.31496062992125984" top="0.74803149606299213" bottom="0.74803149606299213" header="0.31496062992125984" footer="0.31496062992125984"/>
      <pageSetup paperSize="9" orientation="portrait" r:id="rId3"/>
    </customSheetView>
    <customSheetView guid="{9FFDC49B-567C-47F9-93E0-A54EE725B9D9}">
      <selection activeCell="G1" sqref="G1:K1048576"/>
      <pageMargins left="0.78740157480314965" right="0.31496062992125984" top="0.74803149606299213" bottom="0.74803149606299213" header="0.31496062992125984" footer="0.31496062992125984"/>
      <pageSetup paperSize="9" orientation="portrait" r:id="rId4"/>
    </customSheetView>
    <customSheetView guid="{6F7F94C3-6637-4894-B83A-C8AF9202C62B}">
      <selection activeCell="C6" sqref="C6:E6"/>
      <pageMargins left="0.78740157480314965" right="0.31496062992125984" top="0.74803149606299213" bottom="0.74803149606299213" header="0.31496062992125984" footer="0.31496062992125984"/>
      <pageSetup paperSize="9" orientation="portrait" r:id="rId5"/>
    </customSheetView>
    <customSheetView guid="{5C07212E-82C1-4D83-BD39-AC2BD6D97870}">
      <selection activeCell="C6" sqref="C6:E6"/>
      <pageMargins left="0.78740157480314965" right="0.31496062992125984" top="0.74803149606299213" bottom="0.74803149606299213" header="0.31496062992125984" footer="0.31496062992125984"/>
      <pageSetup paperSize="9" orientation="portrait" r:id="rId6"/>
    </customSheetView>
    <customSheetView guid="{D3711D91-0EFF-403F-B1CB-699C878CEC92}">
      <selection activeCell="I10" sqref="I10"/>
      <pageMargins left="0.78740157480314965" right="0.31496062992125984" top="0.74803149606299213" bottom="0.74803149606299213" header="0.31496062992125984" footer="0.31496062992125984"/>
      <pageSetup paperSize="9" orientation="portrait" r:id="rId7"/>
    </customSheetView>
  </customSheetViews>
  <mergeCells count="3">
    <mergeCell ref="A6:E6"/>
    <mergeCell ref="A7:E7"/>
    <mergeCell ref="A14:E14"/>
  </mergeCells>
  <pageMargins left="1.0236220472440944" right="0.39370078740157483" top="0.94488188976377963" bottom="0.74803149606299213" header="0.43307086614173229" footer="0.31496062992125984"/>
  <pageSetup paperSize="9" orientation="portrait" r:id="rId8"/>
  <headerFooter differentFirst="1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S68"/>
  <sheetViews>
    <sheetView topLeftCell="A3" zoomScaleNormal="92" workbookViewId="0">
      <selection activeCell="J14" sqref="J14"/>
    </sheetView>
  </sheetViews>
  <sheetFormatPr defaultColWidth="9.140625" defaultRowHeight="18.75"/>
  <cols>
    <col min="1" max="1" width="4.7109375" style="764" customWidth="1"/>
    <col min="2" max="2" width="26.7109375" style="765" customWidth="1"/>
    <col min="3" max="3" width="14.42578125" style="765" customWidth="1"/>
    <col min="4" max="4" width="17.7109375" style="765" customWidth="1"/>
    <col min="5" max="5" width="19.7109375" style="765" customWidth="1"/>
    <col min="6" max="6" width="19.85546875" style="149" customWidth="1"/>
    <col min="7" max="7" width="17.7109375" style="149" customWidth="1"/>
    <col min="8" max="8" width="19.7109375" style="149" customWidth="1"/>
    <col min="9" max="9" width="9.85546875" style="28" customWidth="1"/>
    <col min="10" max="10" width="15.7109375" style="757" customWidth="1"/>
    <col min="11" max="11" width="21.28515625" style="636" customWidth="1"/>
    <col min="12" max="12" width="13.7109375" style="757" bestFit="1" customWidth="1"/>
    <col min="13" max="19" width="9.140625" style="757"/>
    <col min="20" max="16384" width="9.140625" style="149"/>
  </cols>
  <sheetData>
    <row r="1" spans="1:19" s="742" customFormat="1" ht="264.75" hidden="1" customHeight="1">
      <c r="A1" s="740" t="s">
        <v>318</v>
      </c>
      <c r="B1" s="741" t="s">
        <v>317</v>
      </c>
      <c r="C1" s="741"/>
      <c r="D1" s="741"/>
      <c r="E1" s="741"/>
      <c r="I1" s="743"/>
      <c r="J1" s="744"/>
      <c r="K1" s="745"/>
      <c r="L1" s="744"/>
      <c r="M1" s="744"/>
      <c r="N1" s="744"/>
      <c r="O1" s="744"/>
      <c r="P1" s="744"/>
      <c r="Q1" s="744"/>
      <c r="R1" s="744"/>
      <c r="S1" s="744"/>
    </row>
    <row r="2" spans="1:19" s="148" customFormat="1" ht="131.25" hidden="1">
      <c r="A2" s="746" t="s">
        <v>318</v>
      </c>
      <c r="B2" s="747" t="s">
        <v>317</v>
      </c>
      <c r="C2" s="747"/>
      <c r="D2" s="747"/>
      <c r="E2" s="747"/>
      <c r="I2" s="748"/>
      <c r="J2" s="147"/>
      <c r="K2" s="667"/>
      <c r="L2" s="147"/>
      <c r="M2" s="147"/>
      <c r="N2" s="147"/>
      <c r="O2" s="147"/>
      <c r="P2" s="147"/>
      <c r="Q2" s="147"/>
      <c r="R2" s="147"/>
      <c r="S2" s="147"/>
    </row>
    <row r="3" spans="1:19" s="68" customFormat="1" ht="18.75" customHeight="1">
      <c r="A3" s="829"/>
      <c r="B3" s="830"/>
      <c r="C3" s="830"/>
      <c r="D3" s="830"/>
      <c r="E3" s="830"/>
      <c r="F3" s="830"/>
      <c r="G3" s="848" t="s">
        <v>798</v>
      </c>
      <c r="H3" s="843"/>
      <c r="I3" s="845"/>
      <c r="J3" s="843"/>
    </row>
    <row r="4" spans="1:19" s="68" customFormat="1" ht="18.75" customHeight="1">
      <c r="A4" s="829"/>
      <c r="B4" s="830"/>
      <c r="C4" s="830"/>
      <c r="D4" s="830"/>
      <c r="E4" s="830"/>
      <c r="F4" s="830"/>
      <c r="G4" s="848" t="s">
        <v>785</v>
      </c>
      <c r="H4" s="843"/>
      <c r="I4" s="845"/>
      <c r="J4" s="843"/>
    </row>
    <row r="5" spans="1:19" s="68" customFormat="1" ht="18.75" customHeight="1">
      <c r="A5" s="829"/>
      <c r="B5" s="830"/>
      <c r="C5" s="830"/>
      <c r="D5" s="830"/>
      <c r="E5" s="830"/>
      <c r="F5" s="830"/>
      <c r="G5" s="848" t="s">
        <v>786</v>
      </c>
      <c r="H5" s="843"/>
      <c r="I5" s="845"/>
      <c r="J5" s="843"/>
    </row>
    <row r="6" spans="1:19" s="68" customFormat="1" ht="18.75" customHeight="1">
      <c r="A6" s="829"/>
      <c r="B6" s="830"/>
      <c r="C6" s="830"/>
      <c r="D6" s="830"/>
      <c r="E6" s="830"/>
      <c r="F6" s="830"/>
      <c r="G6" s="848" t="s">
        <v>788</v>
      </c>
      <c r="H6" s="843"/>
      <c r="I6" s="845"/>
      <c r="J6" s="843"/>
    </row>
    <row r="7" spans="1:19" s="148" customFormat="1" ht="23.25">
      <c r="A7" s="749"/>
      <c r="B7" s="926"/>
      <c r="C7" s="926"/>
      <c r="D7" s="750"/>
      <c r="E7" s="750"/>
      <c r="F7" s="751"/>
      <c r="G7" s="751"/>
      <c r="H7" s="751"/>
      <c r="I7" s="752"/>
      <c r="J7" s="147"/>
      <c r="K7" s="667"/>
      <c r="L7" s="147"/>
      <c r="M7" s="147"/>
      <c r="N7" s="147"/>
      <c r="O7" s="147"/>
      <c r="P7" s="147"/>
      <c r="Q7" s="147"/>
      <c r="R7" s="147"/>
      <c r="S7" s="147"/>
    </row>
    <row r="8" spans="1:19" s="148" customFormat="1">
      <c r="A8" s="932" t="s">
        <v>90</v>
      </c>
      <c r="B8" s="932"/>
      <c r="C8" s="932"/>
      <c r="D8" s="932"/>
      <c r="E8" s="932"/>
      <c r="F8" s="933"/>
      <c r="G8" s="933"/>
      <c r="H8" s="933"/>
      <c r="I8" s="933"/>
      <c r="J8" s="147"/>
      <c r="K8" s="667"/>
      <c r="L8" s="147"/>
      <c r="M8" s="147"/>
      <c r="N8" s="147"/>
      <c r="O8" s="147"/>
      <c r="P8" s="147"/>
      <c r="Q8" s="147"/>
      <c r="R8" s="147"/>
      <c r="S8" s="147"/>
    </row>
    <row r="9" spans="1:19" s="148" customFormat="1" ht="37.5" customHeight="1">
      <c r="A9" s="930" t="s">
        <v>645</v>
      </c>
      <c r="B9" s="930"/>
      <c r="C9" s="930"/>
      <c r="D9" s="930"/>
      <c r="E9" s="930"/>
      <c r="F9" s="931"/>
      <c r="G9" s="931"/>
      <c r="H9" s="931"/>
      <c r="I9" s="931"/>
      <c r="J9" s="187"/>
      <c r="K9" s="666"/>
      <c r="L9" s="187"/>
      <c r="M9" s="187"/>
      <c r="N9" s="147"/>
      <c r="O9" s="147"/>
      <c r="P9" s="147"/>
      <c r="Q9" s="147"/>
      <c r="R9" s="147"/>
      <c r="S9" s="147"/>
    </row>
    <row r="10" spans="1:19" s="148" customFormat="1" ht="3" hidden="1" customHeight="1">
      <c r="A10" s="753"/>
      <c r="B10" s="753"/>
      <c r="C10" s="753"/>
      <c r="D10" s="753"/>
      <c r="E10" s="753"/>
      <c r="I10" s="748"/>
      <c r="J10" s="147"/>
      <c r="K10" s="667"/>
      <c r="L10" s="147"/>
      <c r="M10" s="147"/>
      <c r="N10" s="147"/>
      <c r="O10" s="147"/>
      <c r="P10" s="147"/>
      <c r="Q10" s="147"/>
      <c r="R10" s="147"/>
      <c r="S10" s="147"/>
    </row>
    <row r="11" spans="1:19" s="148" customFormat="1" ht="9.75" customHeight="1">
      <c r="A11" s="753"/>
      <c r="B11" s="753"/>
      <c r="C11" s="753"/>
      <c r="D11" s="753"/>
      <c r="E11" s="753"/>
      <c r="I11" s="748"/>
      <c r="J11" s="147"/>
      <c r="K11" s="667"/>
      <c r="L11" s="147"/>
      <c r="M11" s="147"/>
      <c r="N11" s="147"/>
      <c r="O11" s="147"/>
      <c r="P11" s="147"/>
      <c r="Q11" s="147"/>
      <c r="R11" s="147"/>
      <c r="S11" s="147"/>
    </row>
    <row r="12" spans="1:19" s="148" customFormat="1" ht="3" customHeight="1">
      <c r="A12" s="753"/>
      <c r="B12" s="753"/>
      <c r="C12" s="753"/>
      <c r="D12" s="753"/>
      <c r="E12" s="753"/>
      <c r="I12" s="748"/>
      <c r="J12" s="147"/>
      <c r="K12" s="667"/>
      <c r="L12" s="147"/>
      <c r="M12" s="147"/>
      <c r="N12" s="147"/>
      <c r="O12" s="147"/>
      <c r="P12" s="147"/>
      <c r="Q12" s="147"/>
      <c r="R12" s="147"/>
      <c r="S12" s="147"/>
    </row>
    <row r="13" spans="1:19" s="148" customFormat="1" ht="79.5" customHeight="1">
      <c r="A13" s="937" t="s">
        <v>0</v>
      </c>
      <c r="B13" s="937" t="s">
        <v>91</v>
      </c>
      <c r="C13" s="936" t="s">
        <v>320</v>
      </c>
      <c r="D13" s="927" t="s">
        <v>646</v>
      </c>
      <c r="E13" s="927"/>
      <c r="F13" s="928" t="s">
        <v>321</v>
      </c>
      <c r="G13" s="927" t="s">
        <v>646</v>
      </c>
      <c r="H13" s="927"/>
      <c r="I13" s="928" t="s">
        <v>851</v>
      </c>
      <c r="J13" s="147"/>
      <c r="K13" s="667"/>
      <c r="L13" s="147"/>
      <c r="M13" s="147"/>
      <c r="N13" s="147"/>
      <c r="O13" s="147"/>
      <c r="P13" s="147"/>
      <c r="Q13" s="147"/>
      <c r="R13" s="147"/>
      <c r="S13" s="147"/>
    </row>
    <row r="14" spans="1:19" s="148" customFormat="1" ht="174.75" customHeight="1">
      <c r="A14" s="937"/>
      <c r="B14" s="937"/>
      <c r="C14" s="929"/>
      <c r="D14" s="450" t="s">
        <v>647</v>
      </c>
      <c r="E14" s="199" t="s">
        <v>648</v>
      </c>
      <c r="F14" s="929"/>
      <c r="G14" s="450" t="s">
        <v>647</v>
      </c>
      <c r="H14" s="199" t="s">
        <v>648</v>
      </c>
      <c r="I14" s="929"/>
      <c r="J14" s="147"/>
      <c r="K14" s="667"/>
      <c r="L14" s="147"/>
      <c r="M14" s="147"/>
      <c r="N14" s="147"/>
      <c r="O14" s="147"/>
      <c r="P14" s="147"/>
      <c r="Q14" s="147"/>
      <c r="R14" s="147"/>
      <c r="S14" s="147"/>
    </row>
    <row r="15" spans="1:19" s="201" customFormat="1" ht="15" customHeight="1">
      <c r="A15" s="769">
        <v>1</v>
      </c>
      <c r="B15" s="769">
        <v>2</v>
      </c>
      <c r="C15" s="769">
        <v>3</v>
      </c>
      <c r="D15" s="769">
        <v>4</v>
      </c>
      <c r="E15" s="769">
        <v>5</v>
      </c>
      <c r="F15" s="769">
        <v>6</v>
      </c>
      <c r="G15" s="769">
        <v>7</v>
      </c>
      <c r="H15" s="769">
        <v>8</v>
      </c>
      <c r="I15" s="769">
        <v>9</v>
      </c>
      <c r="J15" s="200"/>
      <c r="K15" s="668"/>
      <c r="L15" s="200"/>
      <c r="M15" s="200"/>
      <c r="N15" s="200"/>
      <c r="O15" s="200"/>
      <c r="P15" s="200"/>
      <c r="Q15" s="200"/>
      <c r="R15" s="200"/>
      <c r="S15" s="200"/>
    </row>
    <row r="16" spans="1:19" ht="19.5" customHeight="1">
      <c r="A16" s="451" t="s">
        <v>315</v>
      </c>
      <c r="B16" s="449" t="s">
        <v>314</v>
      </c>
      <c r="C16" s="400">
        <f>D16+E16</f>
        <v>14689.84</v>
      </c>
      <c r="D16" s="400">
        <v>14689.84</v>
      </c>
      <c r="E16" s="400">
        <v>0</v>
      </c>
      <c r="F16" s="400">
        <f>G16+H16</f>
        <v>13518.67</v>
      </c>
      <c r="G16" s="400">
        <v>13518.67</v>
      </c>
      <c r="H16" s="400">
        <v>0</v>
      </c>
      <c r="I16" s="754">
        <f t="shared" ref="I16:I61" si="0">F16/C16*100</f>
        <v>92.027346792068528</v>
      </c>
      <c r="J16" s="755"/>
      <c r="L16" s="756"/>
    </row>
    <row r="17" spans="1:19" ht="19.5" customHeight="1">
      <c r="A17" s="451" t="s">
        <v>313</v>
      </c>
      <c r="B17" s="449" t="s">
        <v>312</v>
      </c>
      <c r="C17" s="400">
        <f t="shared" ref="C17:C60" si="1">D17+E17</f>
        <v>38787.57</v>
      </c>
      <c r="D17" s="400">
        <v>38787.57</v>
      </c>
      <c r="E17" s="400">
        <v>0</v>
      </c>
      <c r="F17" s="400">
        <f t="shared" ref="F17:F60" si="2">G17+H17</f>
        <v>38787.57</v>
      </c>
      <c r="G17" s="400">
        <v>38787.57</v>
      </c>
      <c r="H17" s="400">
        <v>0</v>
      </c>
      <c r="I17" s="754">
        <f t="shared" si="0"/>
        <v>100</v>
      </c>
      <c r="J17" s="755"/>
      <c r="L17" s="756"/>
    </row>
    <row r="18" spans="1:19">
      <c r="A18" s="451" t="s">
        <v>311</v>
      </c>
      <c r="B18" s="449" t="s">
        <v>310</v>
      </c>
      <c r="C18" s="400">
        <f t="shared" si="1"/>
        <v>22604</v>
      </c>
      <c r="D18" s="400">
        <v>22604</v>
      </c>
      <c r="E18" s="400">
        <v>0</v>
      </c>
      <c r="F18" s="400">
        <f t="shared" si="2"/>
        <v>22604</v>
      </c>
      <c r="G18" s="400">
        <v>22604</v>
      </c>
      <c r="H18" s="400">
        <v>0</v>
      </c>
      <c r="I18" s="754">
        <f t="shared" si="0"/>
        <v>100</v>
      </c>
      <c r="J18" s="755"/>
      <c r="L18" s="756"/>
    </row>
    <row r="19" spans="1:19" ht="33.75" customHeight="1">
      <c r="A19" s="451" t="s">
        <v>309</v>
      </c>
      <c r="B19" s="449" t="s">
        <v>308</v>
      </c>
      <c r="C19" s="400">
        <f t="shared" si="1"/>
        <v>10241.44</v>
      </c>
      <c r="D19" s="400">
        <v>10241.44</v>
      </c>
      <c r="E19" s="400">
        <v>0</v>
      </c>
      <c r="F19" s="400">
        <f t="shared" si="2"/>
        <v>9646.23</v>
      </c>
      <c r="G19" s="400">
        <v>9646.23</v>
      </c>
      <c r="H19" s="400">
        <v>0</v>
      </c>
      <c r="I19" s="754">
        <f t="shared" si="0"/>
        <v>94.188219625365178</v>
      </c>
      <c r="J19" s="755"/>
      <c r="L19" s="756"/>
    </row>
    <row r="20" spans="1:19" ht="19.5" customHeight="1">
      <c r="A20" s="451" t="s">
        <v>307</v>
      </c>
      <c r="B20" s="449" t="s">
        <v>306</v>
      </c>
      <c r="C20" s="400">
        <f t="shared" si="1"/>
        <v>37897.61</v>
      </c>
      <c r="D20" s="400">
        <v>37897.61</v>
      </c>
      <c r="E20" s="400">
        <v>0</v>
      </c>
      <c r="F20" s="400">
        <f t="shared" si="2"/>
        <v>35651.4</v>
      </c>
      <c r="G20" s="400">
        <v>35651.4</v>
      </c>
      <c r="H20" s="400">
        <v>0</v>
      </c>
      <c r="I20" s="754">
        <f t="shared" si="0"/>
        <v>94.072950774468367</v>
      </c>
      <c r="J20" s="755"/>
      <c r="L20" s="756"/>
    </row>
    <row r="21" spans="1:19">
      <c r="A21" s="451" t="s">
        <v>305</v>
      </c>
      <c r="B21" s="449" t="s">
        <v>304</v>
      </c>
      <c r="C21" s="400">
        <f t="shared" si="1"/>
        <v>24945.96</v>
      </c>
      <c r="D21" s="400">
        <v>24945.96</v>
      </c>
      <c r="E21" s="400">
        <v>0</v>
      </c>
      <c r="F21" s="400">
        <f t="shared" si="2"/>
        <v>24054.91</v>
      </c>
      <c r="G21" s="400">
        <v>24054.91</v>
      </c>
      <c r="H21" s="400">
        <v>0</v>
      </c>
      <c r="I21" s="754">
        <f t="shared" si="0"/>
        <v>96.428078935426825</v>
      </c>
      <c r="J21" s="755"/>
      <c r="L21" s="756"/>
    </row>
    <row r="22" spans="1:19">
      <c r="A22" s="451" t="s">
        <v>303</v>
      </c>
      <c r="B22" s="449" t="s">
        <v>302</v>
      </c>
      <c r="C22" s="400">
        <f t="shared" si="1"/>
        <v>21879</v>
      </c>
      <c r="D22" s="400">
        <v>21879</v>
      </c>
      <c r="E22" s="400">
        <v>0</v>
      </c>
      <c r="F22" s="400">
        <f t="shared" si="2"/>
        <v>21230.38</v>
      </c>
      <c r="G22" s="400">
        <v>21230.38</v>
      </c>
      <c r="H22" s="400">
        <v>0</v>
      </c>
      <c r="I22" s="754">
        <f t="shared" si="0"/>
        <v>97.035422094245632</v>
      </c>
      <c r="J22" s="755"/>
      <c r="L22" s="756"/>
    </row>
    <row r="23" spans="1:19">
      <c r="A23" s="451" t="s">
        <v>301</v>
      </c>
      <c r="B23" s="449" t="s">
        <v>300</v>
      </c>
      <c r="C23" s="400">
        <f t="shared" si="1"/>
        <v>25966.89</v>
      </c>
      <c r="D23" s="400">
        <v>25966.89</v>
      </c>
      <c r="E23" s="400">
        <v>0</v>
      </c>
      <c r="F23" s="400">
        <f t="shared" si="2"/>
        <v>24986.06</v>
      </c>
      <c r="G23" s="400">
        <v>24986.06</v>
      </c>
      <c r="H23" s="400">
        <v>0</v>
      </c>
      <c r="I23" s="754">
        <f t="shared" si="0"/>
        <v>96.222766761826321</v>
      </c>
      <c r="J23" s="755"/>
      <c r="L23" s="756"/>
    </row>
    <row r="24" spans="1:19" s="760" customFormat="1" ht="18" customHeight="1">
      <c r="A24" s="451" t="s">
        <v>299</v>
      </c>
      <c r="B24" s="449" t="s">
        <v>298</v>
      </c>
      <c r="C24" s="400">
        <f t="shared" si="1"/>
        <v>26235</v>
      </c>
      <c r="D24" s="400">
        <v>26235</v>
      </c>
      <c r="E24" s="400">
        <v>0</v>
      </c>
      <c r="F24" s="400">
        <f t="shared" si="2"/>
        <v>26235</v>
      </c>
      <c r="G24" s="400">
        <v>26235</v>
      </c>
      <c r="H24" s="400">
        <v>0</v>
      </c>
      <c r="I24" s="754">
        <f t="shared" si="0"/>
        <v>100</v>
      </c>
      <c r="J24" s="755"/>
      <c r="K24" s="758"/>
      <c r="L24" s="756"/>
      <c r="M24" s="759"/>
      <c r="N24" s="759"/>
      <c r="O24" s="759"/>
      <c r="P24" s="759"/>
      <c r="Q24" s="759"/>
      <c r="R24" s="759"/>
      <c r="S24" s="759"/>
    </row>
    <row r="25" spans="1:19" s="760" customFormat="1">
      <c r="A25" s="451" t="s">
        <v>297</v>
      </c>
      <c r="B25" s="449" t="s">
        <v>296</v>
      </c>
      <c r="C25" s="400">
        <f t="shared" si="1"/>
        <v>24239.65</v>
      </c>
      <c r="D25" s="400">
        <v>24239.65</v>
      </c>
      <c r="E25" s="400">
        <v>0</v>
      </c>
      <c r="F25" s="400">
        <f t="shared" si="2"/>
        <v>23977.62</v>
      </c>
      <c r="G25" s="400">
        <v>23977.62</v>
      </c>
      <c r="H25" s="400">
        <v>0</v>
      </c>
      <c r="I25" s="754">
        <f t="shared" si="0"/>
        <v>98.919002543353542</v>
      </c>
      <c r="J25" s="755"/>
      <c r="K25" s="758"/>
      <c r="L25" s="756"/>
      <c r="M25" s="759"/>
      <c r="N25" s="759"/>
      <c r="O25" s="759"/>
      <c r="P25" s="759"/>
      <c r="Q25" s="759"/>
      <c r="R25" s="759"/>
      <c r="S25" s="759"/>
    </row>
    <row r="26" spans="1:19" s="760" customFormat="1" ht="35.25" customHeight="1">
      <c r="A26" s="451" t="s">
        <v>295</v>
      </c>
      <c r="B26" s="449" t="s">
        <v>294</v>
      </c>
      <c r="C26" s="400">
        <f t="shared" si="1"/>
        <v>26222.38</v>
      </c>
      <c r="D26" s="400">
        <v>26222.38</v>
      </c>
      <c r="E26" s="400">
        <v>0</v>
      </c>
      <c r="F26" s="400">
        <f t="shared" si="2"/>
        <v>25651.98</v>
      </c>
      <c r="G26" s="400">
        <v>25651.98</v>
      </c>
      <c r="H26" s="400">
        <v>0</v>
      </c>
      <c r="I26" s="754">
        <f t="shared" si="0"/>
        <v>97.824758851027255</v>
      </c>
      <c r="J26" s="755"/>
      <c r="K26" s="758"/>
      <c r="L26" s="756"/>
      <c r="M26" s="759"/>
      <c r="N26" s="759"/>
      <c r="O26" s="759"/>
      <c r="P26" s="759"/>
      <c r="Q26" s="759"/>
      <c r="R26" s="759"/>
      <c r="S26" s="759"/>
    </row>
    <row r="27" spans="1:19" s="760" customFormat="1">
      <c r="A27" s="451" t="s">
        <v>293</v>
      </c>
      <c r="B27" s="449" t="s">
        <v>292</v>
      </c>
      <c r="C27" s="400">
        <f t="shared" si="1"/>
        <v>50334.45</v>
      </c>
      <c r="D27" s="400">
        <v>50334.45</v>
      </c>
      <c r="E27" s="400">
        <v>0</v>
      </c>
      <c r="F27" s="400">
        <f t="shared" si="2"/>
        <v>43501.41</v>
      </c>
      <c r="G27" s="400">
        <v>43501.41</v>
      </c>
      <c r="H27" s="400">
        <v>0</v>
      </c>
      <c r="I27" s="754">
        <f t="shared" si="0"/>
        <v>86.424725014378836</v>
      </c>
      <c r="J27" s="755"/>
      <c r="K27" s="758"/>
      <c r="L27" s="756"/>
      <c r="M27" s="759"/>
      <c r="N27" s="759"/>
      <c r="O27" s="759"/>
      <c r="P27" s="759"/>
      <c r="Q27" s="759"/>
      <c r="R27" s="759"/>
      <c r="S27" s="759"/>
    </row>
    <row r="28" spans="1:19" s="760" customFormat="1" ht="20.25" customHeight="1">
      <c r="A28" s="451" t="s">
        <v>291</v>
      </c>
      <c r="B28" s="449" t="s">
        <v>290</v>
      </c>
      <c r="C28" s="400">
        <f t="shared" si="1"/>
        <v>36867.160000000003</v>
      </c>
      <c r="D28" s="400">
        <v>36867.160000000003</v>
      </c>
      <c r="E28" s="400">
        <v>0</v>
      </c>
      <c r="F28" s="400">
        <f t="shared" si="2"/>
        <v>36354.39</v>
      </c>
      <c r="G28" s="400">
        <v>36354.39</v>
      </c>
      <c r="H28" s="400">
        <v>0</v>
      </c>
      <c r="I28" s="754">
        <f t="shared" si="0"/>
        <v>98.609141577490632</v>
      </c>
      <c r="J28" s="755"/>
      <c r="K28" s="758"/>
      <c r="L28" s="756"/>
      <c r="M28" s="759"/>
      <c r="N28" s="759"/>
      <c r="O28" s="759"/>
      <c r="P28" s="759"/>
      <c r="Q28" s="759"/>
      <c r="R28" s="759"/>
      <c r="S28" s="759"/>
    </row>
    <row r="29" spans="1:19" s="760" customFormat="1">
      <c r="A29" s="451" t="s">
        <v>289</v>
      </c>
      <c r="B29" s="449" t="s">
        <v>288</v>
      </c>
      <c r="C29" s="400">
        <f t="shared" si="1"/>
        <v>17089</v>
      </c>
      <c r="D29" s="400">
        <v>17089</v>
      </c>
      <c r="E29" s="400">
        <v>0</v>
      </c>
      <c r="F29" s="400">
        <f t="shared" si="2"/>
        <v>15946.91</v>
      </c>
      <c r="G29" s="400">
        <v>15946.91</v>
      </c>
      <c r="H29" s="400">
        <v>0</v>
      </c>
      <c r="I29" s="754">
        <f t="shared" si="0"/>
        <v>93.316811984317397</v>
      </c>
      <c r="J29" s="755"/>
      <c r="K29" s="758"/>
      <c r="L29" s="756"/>
      <c r="M29" s="759"/>
      <c r="N29" s="759"/>
      <c r="O29" s="759"/>
      <c r="P29" s="759"/>
      <c r="Q29" s="759"/>
      <c r="R29" s="759"/>
      <c r="S29" s="759"/>
    </row>
    <row r="30" spans="1:19" ht="18" customHeight="1">
      <c r="A30" s="451" t="s">
        <v>287</v>
      </c>
      <c r="B30" s="449" t="s">
        <v>286</v>
      </c>
      <c r="C30" s="400">
        <f t="shared" si="1"/>
        <v>22156.31</v>
      </c>
      <c r="D30" s="400">
        <v>22156.31</v>
      </c>
      <c r="E30" s="400">
        <v>0</v>
      </c>
      <c r="F30" s="400">
        <f t="shared" si="2"/>
        <v>21642.41</v>
      </c>
      <c r="G30" s="400">
        <v>21642.41</v>
      </c>
      <c r="H30" s="400">
        <v>0</v>
      </c>
      <c r="I30" s="754">
        <f t="shared" si="0"/>
        <v>97.680570456001021</v>
      </c>
      <c r="J30" s="755"/>
      <c r="L30" s="756"/>
    </row>
    <row r="31" spans="1:19" s="760" customFormat="1" ht="18" customHeight="1">
      <c r="A31" s="451" t="s">
        <v>285</v>
      </c>
      <c r="B31" s="449" t="s">
        <v>284</v>
      </c>
      <c r="C31" s="400">
        <f t="shared" si="1"/>
        <v>16333</v>
      </c>
      <c r="D31" s="400">
        <v>16333</v>
      </c>
      <c r="E31" s="400">
        <v>0</v>
      </c>
      <c r="F31" s="400">
        <f t="shared" si="2"/>
        <v>15692.25</v>
      </c>
      <c r="G31" s="400">
        <v>15692.25</v>
      </c>
      <c r="H31" s="400">
        <v>0</v>
      </c>
      <c r="I31" s="754">
        <f t="shared" si="0"/>
        <v>96.076960754301112</v>
      </c>
      <c r="J31" s="755"/>
      <c r="K31" s="758"/>
      <c r="L31" s="756"/>
      <c r="M31" s="759"/>
      <c r="N31" s="759"/>
      <c r="O31" s="759"/>
      <c r="P31" s="759"/>
      <c r="Q31" s="759"/>
      <c r="R31" s="759"/>
      <c r="S31" s="759"/>
    </row>
    <row r="32" spans="1:19">
      <c r="A32" s="451" t="s">
        <v>283</v>
      </c>
      <c r="B32" s="449" t="s">
        <v>282</v>
      </c>
      <c r="C32" s="400">
        <f t="shared" si="1"/>
        <v>32675.58</v>
      </c>
      <c r="D32" s="400">
        <v>32675.58</v>
      </c>
      <c r="E32" s="400">
        <v>0</v>
      </c>
      <c r="F32" s="400">
        <f t="shared" si="2"/>
        <v>32002.63</v>
      </c>
      <c r="G32" s="400">
        <v>32002.63</v>
      </c>
      <c r="H32" s="400">
        <v>0</v>
      </c>
      <c r="I32" s="754">
        <f t="shared" si="0"/>
        <v>97.940510925896334</v>
      </c>
      <c r="J32" s="755"/>
      <c r="L32" s="756"/>
    </row>
    <row r="33" spans="1:12">
      <c r="A33" s="451" t="s">
        <v>281</v>
      </c>
      <c r="B33" s="449" t="s">
        <v>280</v>
      </c>
      <c r="C33" s="400">
        <f t="shared" si="1"/>
        <v>14208.98</v>
      </c>
      <c r="D33" s="400">
        <v>14208.98</v>
      </c>
      <c r="E33" s="400">
        <v>0</v>
      </c>
      <c r="F33" s="400">
        <f t="shared" si="2"/>
        <v>13911.32</v>
      </c>
      <c r="G33" s="400">
        <v>13911.32</v>
      </c>
      <c r="H33" s="400">
        <v>0</v>
      </c>
      <c r="I33" s="754">
        <f t="shared" si="0"/>
        <v>97.905127602403553</v>
      </c>
      <c r="J33" s="755"/>
      <c r="L33" s="756"/>
    </row>
    <row r="34" spans="1:12" ht="17.25" customHeight="1">
      <c r="A34" s="451" t="s">
        <v>279</v>
      </c>
      <c r="B34" s="449" t="s">
        <v>420</v>
      </c>
      <c r="C34" s="400">
        <f t="shared" si="1"/>
        <v>44576.69</v>
      </c>
      <c r="D34" s="400">
        <v>44576.69</v>
      </c>
      <c r="E34" s="400">
        <v>0</v>
      </c>
      <c r="F34" s="400">
        <f t="shared" si="2"/>
        <v>44502.8</v>
      </c>
      <c r="G34" s="400">
        <v>44502.8</v>
      </c>
      <c r="H34" s="400">
        <v>0</v>
      </c>
      <c r="I34" s="754">
        <f t="shared" si="0"/>
        <v>99.834240720879009</v>
      </c>
      <c r="J34" s="755"/>
      <c r="L34" s="756"/>
    </row>
    <row r="35" spans="1:12">
      <c r="A35" s="451" t="s">
        <v>277</v>
      </c>
      <c r="B35" s="449" t="s">
        <v>276</v>
      </c>
      <c r="C35" s="400">
        <f t="shared" si="1"/>
        <v>16263.07</v>
      </c>
      <c r="D35" s="400">
        <v>16263.07</v>
      </c>
      <c r="E35" s="400">
        <v>0</v>
      </c>
      <c r="F35" s="400">
        <f t="shared" si="2"/>
        <v>14971.9</v>
      </c>
      <c r="G35" s="400">
        <v>14971.9</v>
      </c>
      <c r="H35" s="400">
        <v>0</v>
      </c>
      <c r="I35" s="754">
        <f t="shared" si="0"/>
        <v>92.060724082230479</v>
      </c>
      <c r="J35" s="755"/>
      <c r="L35" s="756"/>
    </row>
    <row r="36" spans="1:12" ht="20.25" customHeight="1">
      <c r="A36" s="451" t="s">
        <v>275</v>
      </c>
      <c r="B36" s="449" t="s">
        <v>274</v>
      </c>
      <c r="C36" s="400">
        <f t="shared" si="1"/>
        <v>31760</v>
      </c>
      <c r="D36" s="400">
        <v>31760</v>
      </c>
      <c r="E36" s="400">
        <v>0</v>
      </c>
      <c r="F36" s="400">
        <f t="shared" si="2"/>
        <v>31760</v>
      </c>
      <c r="G36" s="400">
        <v>31760</v>
      </c>
      <c r="H36" s="400">
        <v>0</v>
      </c>
      <c r="I36" s="754">
        <f t="shared" si="0"/>
        <v>100</v>
      </c>
      <c r="J36" s="755"/>
      <c r="L36" s="756"/>
    </row>
    <row r="37" spans="1:12">
      <c r="A37" s="451" t="s">
        <v>273</v>
      </c>
      <c r="B37" s="449" t="s">
        <v>272</v>
      </c>
      <c r="C37" s="400">
        <f t="shared" si="1"/>
        <v>21404</v>
      </c>
      <c r="D37" s="400">
        <v>21404</v>
      </c>
      <c r="E37" s="400">
        <v>0</v>
      </c>
      <c r="F37" s="400">
        <f t="shared" si="2"/>
        <v>20591.16</v>
      </c>
      <c r="G37" s="400">
        <v>20591.16</v>
      </c>
      <c r="H37" s="400">
        <v>0</v>
      </c>
      <c r="I37" s="754">
        <f t="shared" si="0"/>
        <v>96.202392076247435</v>
      </c>
      <c r="J37" s="755"/>
      <c r="L37" s="756"/>
    </row>
    <row r="38" spans="1:12">
      <c r="A38" s="451" t="s">
        <v>271</v>
      </c>
      <c r="B38" s="449" t="s">
        <v>270</v>
      </c>
      <c r="C38" s="400">
        <f t="shared" si="1"/>
        <v>76906</v>
      </c>
      <c r="D38" s="400">
        <v>76906</v>
      </c>
      <c r="E38" s="400">
        <v>0</v>
      </c>
      <c r="F38" s="400">
        <f t="shared" si="2"/>
        <v>76906</v>
      </c>
      <c r="G38" s="400">
        <v>76906</v>
      </c>
      <c r="H38" s="400">
        <v>0</v>
      </c>
      <c r="I38" s="754">
        <f t="shared" si="0"/>
        <v>100</v>
      </c>
      <c r="J38" s="755"/>
      <c r="L38" s="756"/>
    </row>
    <row r="39" spans="1:12" ht="19.5" customHeight="1">
      <c r="A39" s="451" t="s">
        <v>269</v>
      </c>
      <c r="B39" s="449" t="s">
        <v>268</v>
      </c>
      <c r="C39" s="400">
        <f t="shared" si="1"/>
        <v>36498.839999999997</v>
      </c>
      <c r="D39" s="400">
        <v>36498.839999999997</v>
      </c>
      <c r="E39" s="400">
        <v>0</v>
      </c>
      <c r="F39" s="400">
        <f t="shared" si="2"/>
        <v>31104.14</v>
      </c>
      <c r="G39" s="400">
        <v>31104.14</v>
      </c>
      <c r="H39" s="400">
        <v>0</v>
      </c>
      <c r="I39" s="754">
        <f t="shared" si="0"/>
        <v>85.219530264523485</v>
      </c>
      <c r="J39" s="755"/>
      <c r="L39" s="756"/>
    </row>
    <row r="40" spans="1:12" ht="37.5" customHeight="1">
      <c r="A40" s="451" t="s">
        <v>267</v>
      </c>
      <c r="B40" s="449" t="s">
        <v>421</v>
      </c>
      <c r="C40" s="400">
        <f t="shared" si="1"/>
        <v>21744.26</v>
      </c>
      <c r="D40" s="400">
        <v>21744.26</v>
      </c>
      <c r="E40" s="400">
        <v>0</v>
      </c>
      <c r="F40" s="400">
        <f t="shared" si="2"/>
        <v>20252.96</v>
      </c>
      <c r="G40" s="400">
        <v>20252.96</v>
      </c>
      <c r="H40" s="400">
        <v>0</v>
      </c>
      <c r="I40" s="754">
        <f t="shared" si="0"/>
        <v>93.141638299026965</v>
      </c>
      <c r="J40" s="755"/>
      <c r="L40" s="756"/>
    </row>
    <row r="41" spans="1:12">
      <c r="A41" s="451" t="s">
        <v>265</v>
      </c>
      <c r="B41" s="449" t="s">
        <v>264</v>
      </c>
      <c r="C41" s="400">
        <f t="shared" si="1"/>
        <v>25422.71</v>
      </c>
      <c r="D41" s="400">
        <v>25422.71</v>
      </c>
      <c r="E41" s="400">
        <v>0</v>
      </c>
      <c r="F41" s="400">
        <f t="shared" si="2"/>
        <v>24747.5</v>
      </c>
      <c r="G41" s="400">
        <v>24747.5</v>
      </c>
      <c r="H41" s="400">
        <v>0</v>
      </c>
      <c r="I41" s="754">
        <f t="shared" si="0"/>
        <v>97.344067567934346</v>
      </c>
      <c r="J41" s="755"/>
      <c r="L41" s="756"/>
    </row>
    <row r="42" spans="1:12" ht="32.25" customHeight="1">
      <c r="A42" s="451" t="s">
        <v>263</v>
      </c>
      <c r="B42" s="449" t="s">
        <v>262</v>
      </c>
      <c r="C42" s="400">
        <f t="shared" si="1"/>
        <v>33872</v>
      </c>
      <c r="D42" s="400">
        <v>33872</v>
      </c>
      <c r="E42" s="400">
        <v>0</v>
      </c>
      <c r="F42" s="400">
        <f t="shared" si="2"/>
        <v>32445.16</v>
      </c>
      <c r="G42" s="400">
        <v>32445.16</v>
      </c>
      <c r="H42" s="400">
        <v>0</v>
      </c>
      <c r="I42" s="754">
        <f t="shared" si="0"/>
        <v>95.787553141237609</v>
      </c>
      <c r="J42" s="755"/>
      <c r="L42" s="756"/>
    </row>
    <row r="43" spans="1:12">
      <c r="A43" s="451" t="s">
        <v>223</v>
      </c>
      <c r="B43" s="449" t="s">
        <v>261</v>
      </c>
      <c r="C43" s="400">
        <f t="shared" si="1"/>
        <v>30187.65</v>
      </c>
      <c r="D43" s="400">
        <v>30187.65</v>
      </c>
      <c r="E43" s="400">
        <v>0</v>
      </c>
      <c r="F43" s="400">
        <f t="shared" si="2"/>
        <v>28394.04</v>
      </c>
      <c r="G43" s="400">
        <v>28394.04</v>
      </c>
      <c r="H43" s="400">
        <v>0</v>
      </c>
      <c r="I43" s="754">
        <f t="shared" si="0"/>
        <v>94.058464305767416</v>
      </c>
      <c r="J43" s="755"/>
      <c r="L43" s="756"/>
    </row>
    <row r="44" spans="1:12" ht="16.5" customHeight="1">
      <c r="A44" s="451" t="s">
        <v>260</v>
      </c>
      <c r="B44" s="449" t="s">
        <v>259</v>
      </c>
      <c r="C44" s="400">
        <f t="shared" si="1"/>
        <v>34781.01</v>
      </c>
      <c r="D44" s="400">
        <v>34781.01</v>
      </c>
      <c r="E44" s="400">
        <v>0</v>
      </c>
      <c r="F44" s="400">
        <f t="shared" si="2"/>
        <v>34302.639999999999</v>
      </c>
      <c r="G44" s="400">
        <v>34302.639999999999</v>
      </c>
      <c r="H44" s="400">
        <v>0</v>
      </c>
      <c r="I44" s="754">
        <f t="shared" si="0"/>
        <v>98.624623034236208</v>
      </c>
      <c r="J44" s="755"/>
      <c r="L44" s="756"/>
    </row>
    <row r="45" spans="1:12">
      <c r="A45" s="451" t="s">
        <v>258</v>
      </c>
      <c r="B45" s="449" t="s">
        <v>257</v>
      </c>
      <c r="C45" s="400">
        <f t="shared" si="1"/>
        <v>41320</v>
      </c>
      <c r="D45" s="400">
        <v>41320</v>
      </c>
      <c r="E45" s="400">
        <v>0</v>
      </c>
      <c r="F45" s="400">
        <f t="shared" si="2"/>
        <v>40492.51</v>
      </c>
      <c r="G45" s="400">
        <v>40492.51</v>
      </c>
      <c r="H45" s="400">
        <v>0</v>
      </c>
      <c r="I45" s="754">
        <f t="shared" si="0"/>
        <v>97.997362052274923</v>
      </c>
      <c r="J45" s="755"/>
      <c r="L45" s="756"/>
    </row>
    <row r="46" spans="1:12" ht="33">
      <c r="A46" s="451" t="s">
        <v>256</v>
      </c>
      <c r="B46" s="449" t="s">
        <v>422</v>
      </c>
      <c r="C46" s="400">
        <f t="shared" si="1"/>
        <v>35234.25</v>
      </c>
      <c r="D46" s="400">
        <v>35234.25</v>
      </c>
      <c r="E46" s="400">
        <v>0</v>
      </c>
      <c r="F46" s="400">
        <f t="shared" si="2"/>
        <v>34677.71</v>
      </c>
      <c r="G46" s="400">
        <v>34677.71</v>
      </c>
      <c r="H46" s="400">
        <v>0</v>
      </c>
      <c r="I46" s="754">
        <f t="shared" si="0"/>
        <v>98.420457367476246</v>
      </c>
      <c r="J46" s="755"/>
      <c r="L46" s="756"/>
    </row>
    <row r="47" spans="1:12">
      <c r="A47" s="451" t="s">
        <v>254</v>
      </c>
      <c r="B47" s="449" t="s">
        <v>253</v>
      </c>
      <c r="C47" s="400">
        <f t="shared" si="1"/>
        <v>18166.75</v>
      </c>
      <c r="D47" s="400">
        <v>18166.75</v>
      </c>
      <c r="E47" s="400">
        <v>0</v>
      </c>
      <c r="F47" s="400">
        <f t="shared" si="2"/>
        <v>16353.720000000001</v>
      </c>
      <c r="G47" s="400">
        <v>16353.720000000001</v>
      </c>
      <c r="H47" s="400">
        <v>0</v>
      </c>
      <c r="I47" s="754">
        <f t="shared" si="0"/>
        <v>90.020064128146203</v>
      </c>
      <c r="J47" s="755"/>
      <c r="L47" s="756"/>
    </row>
    <row r="48" spans="1:12">
      <c r="A48" s="451" t="s">
        <v>252</v>
      </c>
      <c r="B48" s="449" t="s">
        <v>251</v>
      </c>
      <c r="C48" s="400">
        <f t="shared" si="1"/>
        <v>18691.03</v>
      </c>
      <c r="D48" s="400">
        <v>18691.03</v>
      </c>
      <c r="E48" s="400">
        <v>0</v>
      </c>
      <c r="F48" s="400">
        <f t="shared" si="2"/>
        <v>18209.310000000001</v>
      </c>
      <c r="G48" s="400">
        <v>18209.310000000001</v>
      </c>
      <c r="H48" s="400">
        <v>0</v>
      </c>
      <c r="I48" s="754">
        <f t="shared" si="0"/>
        <v>97.422720952242884</v>
      </c>
      <c r="J48" s="755"/>
      <c r="L48" s="756"/>
    </row>
    <row r="49" spans="1:12">
      <c r="A49" s="451" t="s">
        <v>250</v>
      </c>
      <c r="B49" s="449" t="s">
        <v>249</v>
      </c>
      <c r="C49" s="400">
        <f t="shared" si="1"/>
        <v>22901.09</v>
      </c>
      <c r="D49" s="400">
        <v>22901.09</v>
      </c>
      <c r="E49" s="400">
        <v>0</v>
      </c>
      <c r="F49" s="400">
        <f t="shared" si="2"/>
        <v>20755.3</v>
      </c>
      <c r="G49" s="400">
        <v>20755.3</v>
      </c>
      <c r="H49" s="400">
        <v>0</v>
      </c>
      <c r="I49" s="754">
        <f t="shared" si="0"/>
        <v>90.630183978142526</v>
      </c>
      <c r="J49" s="755"/>
      <c r="L49" s="756"/>
    </row>
    <row r="50" spans="1:12" ht="35.25" customHeight="1">
      <c r="A50" s="451" t="s">
        <v>248</v>
      </c>
      <c r="B50" s="449" t="s">
        <v>423</v>
      </c>
      <c r="C50" s="400">
        <f t="shared" si="1"/>
        <v>40138.79</v>
      </c>
      <c r="D50" s="400">
        <v>40138.79</v>
      </c>
      <c r="E50" s="400">
        <v>0</v>
      </c>
      <c r="F50" s="400">
        <f t="shared" si="2"/>
        <v>39194.03</v>
      </c>
      <c r="G50" s="400">
        <v>39194.03</v>
      </c>
      <c r="H50" s="400">
        <v>0</v>
      </c>
      <c r="I50" s="754">
        <f t="shared" si="0"/>
        <v>97.646266865543268</v>
      </c>
      <c r="J50" s="755"/>
      <c r="L50" s="756"/>
    </row>
    <row r="51" spans="1:12" ht="18.75" customHeight="1">
      <c r="A51" s="451" t="s">
        <v>246</v>
      </c>
      <c r="B51" s="449" t="s">
        <v>245</v>
      </c>
      <c r="C51" s="400">
        <f t="shared" si="1"/>
        <v>17180.900000000001</v>
      </c>
      <c r="D51" s="400">
        <v>17180.900000000001</v>
      </c>
      <c r="E51" s="400">
        <v>0</v>
      </c>
      <c r="F51" s="400">
        <f t="shared" si="2"/>
        <v>16412.84</v>
      </c>
      <c r="G51" s="400">
        <v>16412.84</v>
      </c>
      <c r="H51" s="400">
        <v>0</v>
      </c>
      <c r="I51" s="754">
        <f t="shared" si="0"/>
        <v>95.529570627848358</v>
      </c>
      <c r="J51" s="755"/>
      <c r="L51" s="756"/>
    </row>
    <row r="52" spans="1:12">
      <c r="A52" s="451" t="s">
        <v>244</v>
      </c>
      <c r="B52" s="449" t="s">
        <v>243</v>
      </c>
      <c r="C52" s="400">
        <f t="shared" si="1"/>
        <v>42522.53</v>
      </c>
      <c r="D52" s="400">
        <v>42522.53</v>
      </c>
      <c r="E52" s="400">
        <v>0</v>
      </c>
      <c r="F52" s="400">
        <f t="shared" si="2"/>
        <v>41256.68</v>
      </c>
      <c r="G52" s="400">
        <v>41256.68</v>
      </c>
      <c r="H52" s="400">
        <v>0</v>
      </c>
      <c r="I52" s="754">
        <f t="shared" si="0"/>
        <v>97.023107515004398</v>
      </c>
      <c r="J52" s="755"/>
      <c r="L52" s="756"/>
    </row>
    <row r="53" spans="1:12">
      <c r="A53" s="451" t="s">
        <v>242</v>
      </c>
      <c r="B53" s="449" t="s">
        <v>241</v>
      </c>
      <c r="C53" s="400">
        <f t="shared" si="1"/>
        <v>24694.44</v>
      </c>
      <c r="D53" s="400">
        <v>24694.44</v>
      </c>
      <c r="E53" s="400">
        <v>0</v>
      </c>
      <c r="F53" s="400">
        <f t="shared" si="2"/>
        <v>24108.3</v>
      </c>
      <c r="G53" s="400">
        <v>24108.3</v>
      </c>
      <c r="H53" s="400">
        <v>0</v>
      </c>
      <c r="I53" s="754">
        <f t="shared" si="0"/>
        <v>97.626429269098637</v>
      </c>
      <c r="J53" s="755"/>
      <c r="L53" s="756"/>
    </row>
    <row r="54" spans="1:12">
      <c r="A54" s="451" t="s">
        <v>240</v>
      </c>
      <c r="B54" s="449" t="s">
        <v>239</v>
      </c>
      <c r="C54" s="400">
        <f t="shared" si="1"/>
        <v>32142.1</v>
      </c>
      <c r="D54" s="400">
        <v>32142.1</v>
      </c>
      <c r="E54" s="400">
        <v>0</v>
      </c>
      <c r="F54" s="400">
        <f t="shared" si="2"/>
        <v>31378.560000000001</v>
      </c>
      <c r="G54" s="400">
        <v>31378.560000000001</v>
      </c>
      <c r="H54" s="400">
        <v>0</v>
      </c>
      <c r="I54" s="754">
        <f t="shared" si="0"/>
        <v>97.624486265676495</v>
      </c>
      <c r="J54" s="755"/>
      <c r="L54" s="756"/>
    </row>
    <row r="55" spans="1:12">
      <c r="A55" s="451" t="s">
        <v>238</v>
      </c>
      <c r="B55" s="449" t="s">
        <v>237</v>
      </c>
      <c r="C55" s="400">
        <f t="shared" si="1"/>
        <v>5631</v>
      </c>
      <c r="D55" s="761">
        <v>4794</v>
      </c>
      <c r="E55" s="761">
        <v>837</v>
      </c>
      <c r="F55" s="400">
        <f t="shared" si="2"/>
        <v>5580.78</v>
      </c>
      <c r="G55" s="761">
        <v>4743.78</v>
      </c>
      <c r="H55" s="761">
        <v>837</v>
      </c>
      <c r="I55" s="754">
        <f>F55/C55*100</f>
        <v>99.108151305274376</v>
      </c>
      <c r="J55" s="755"/>
      <c r="L55" s="756"/>
    </row>
    <row r="56" spans="1:12">
      <c r="A56" s="451" t="s">
        <v>236</v>
      </c>
      <c r="B56" s="449" t="s">
        <v>84</v>
      </c>
      <c r="C56" s="400">
        <f t="shared" si="1"/>
        <v>11189</v>
      </c>
      <c r="D56" s="761">
        <v>2316</v>
      </c>
      <c r="E56" s="761">
        <v>8873</v>
      </c>
      <c r="F56" s="761">
        <f t="shared" si="2"/>
        <v>11189</v>
      </c>
      <c r="G56" s="761">
        <v>2316</v>
      </c>
      <c r="H56" s="761">
        <v>8873</v>
      </c>
      <c r="I56" s="754">
        <f t="shared" si="0"/>
        <v>100</v>
      </c>
      <c r="J56" s="755"/>
      <c r="L56" s="756"/>
    </row>
    <row r="57" spans="1:12">
      <c r="A57" s="451" t="s">
        <v>235</v>
      </c>
      <c r="B57" s="449" t="s">
        <v>85</v>
      </c>
      <c r="C57" s="400">
        <f t="shared" si="1"/>
        <v>1547</v>
      </c>
      <c r="D57" s="761">
        <v>1547</v>
      </c>
      <c r="E57" s="761">
        <v>0</v>
      </c>
      <c r="F57" s="761">
        <f t="shared" si="2"/>
        <v>1547</v>
      </c>
      <c r="G57" s="761">
        <v>1547</v>
      </c>
      <c r="H57" s="761">
        <v>0</v>
      </c>
      <c r="I57" s="754">
        <f t="shared" si="0"/>
        <v>100</v>
      </c>
      <c r="J57" s="755"/>
      <c r="L57" s="756"/>
    </row>
    <row r="58" spans="1:12">
      <c r="A58" s="451" t="s">
        <v>234</v>
      </c>
      <c r="B58" s="449" t="s">
        <v>86</v>
      </c>
      <c r="C58" s="400">
        <f t="shared" si="1"/>
        <v>10290</v>
      </c>
      <c r="D58" s="761">
        <v>0</v>
      </c>
      <c r="E58" s="761">
        <v>10290</v>
      </c>
      <c r="F58" s="761">
        <f t="shared" si="2"/>
        <v>10290</v>
      </c>
      <c r="G58" s="761">
        <v>0</v>
      </c>
      <c r="H58" s="761">
        <v>10290</v>
      </c>
      <c r="I58" s="754">
        <f t="shared" si="0"/>
        <v>100</v>
      </c>
      <c r="J58" s="755"/>
      <c r="L58" s="756"/>
    </row>
    <row r="59" spans="1:12">
      <c r="A59" s="451" t="s">
        <v>324</v>
      </c>
      <c r="B59" s="449" t="s">
        <v>87</v>
      </c>
      <c r="C59" s="400">
        <f t="shared" si="1"/>
        <v>2024.61</v>
      </c>
      <c r="D59" s="761">
        <v>2024.61</v>
      </c>
      <c r="E59" s="761">
        <v>0</v>
      </c>
      <c r="F59" s="400">
        <f t="shared" si="2"/>
        <v>1999.82</v>
      </c>
      <c r="G59" s="761">
        <v>1999.82</v>
      </c>
      <c r="H59" s="761">
        <v>0</v>
      </c>
      <c r="I59" s="754">
        <f t="shared" si="0"/>
        <v>98.775566652342931</v>
      </c>
      <c r="J59" s="755"/>
      <c r="L59" s="756"/>
    </row>
    <row r="60" spans="1:12" ht="18" customHeight="1">
      <c r="A60" s="451" t="s">
        <v>323</v>
      </c>
      <c r="B60" s="449" t="s">
        <v>88</v>
      </c>
      <c r="C60" s="400">
        <f t="shared" si="1"/>
        <v>5244</v>
      </c>
      <c r="D60" s="761">
        <v>5244</v>
      </c>
      <c r="E60" s="761">
        <v>0</v>
      </c>
      <c r="F60" s="400">
        <f t="shared" si="2"/>
        <v>5244</v>
      </c>
      <c r="G60" s="761">
        <v>5244</v>
      </c>
      <c r="H60" s="761">
        <v>0</v>
      </c>
      <c r="I60" s="754">
        <f t="shared" si="0"/>
        <v>100</v>
      </c>
      <c r="J60" s="755"/>
      <c r="L60" s="756"/>
    </row>
    <row r="61" spans="1:12">
      <c r="A61" s="451"/>
      <c r="B61" s="452" t="s">
        <v>89</v>
      </c>
      <c r="C61" s="400">
        <f t="shared" ref="C61:H61" si="3">SUM(C16:C60)</f>
        <v>1165707.54</v>
      </c>
      <c r="D61" s="400">
        <f t="shared" si="3"/>
        <v>1145707.54</v>
      </c>
      <c r="E61" s="400">
        <f t="shared" si="3"/>
        <v>20000</v>
      </c>
      <c r="F61" s="400">
        <f t="shared" si="3"/>
        <v>1124063.0000000002</v>
      </c>
      <c r="G61" s="762">
        <f t="shared" si="3"/>
        <v>1104063.0000000002</v>
      </c>
      <c r="H61" s="400">
        <f t="shared" si="3"/>
        <v>20000</v>
      </c>
      <c r="I61" s="754">
        <f t="shared" si="0"/>
        <v>96.427531042649022</v>
      </c>
      <c r="J61" s="763"/>
    </row>
    <row r="62" spans="1:12">
      <c r="C62" s="149"/>
      <c r="D62" s="149"/>
      <c r="E62" s="149"/>
      <c r="F62" s="766"/>
    </row>
    <row r="63" spans="1:12">
      <c r="A63" s="934" t="s">
        <v>92</v>
      </c>
      <c r="B63" s="934"/>
      <c r="C63" s="934"/>
      <c r="D63" s="934"/>
      <c r="E63" s="934"/>
      <c r="F63" s="935"/>
      <c r="G63" s="935"/>
      <c r="H63" s="935"/>
      <c r="I63" s="935"/>
    </row>
    <row r="64" spans="1:12">
      <c r="H64" s="766"/>
    </row>
    <row r="65" spans="3:6">
      <c r="D65" s="767"/>
      <c r="E65" s="767"/>
    </row>
    <row r="67" spans="3:6">
      <c r="F67" s="765"/>
    </row>
    <row r="68" spans="3:6">
      <c r="C68" s="768"/>
      <c r="D68" s="768"/>
      <c r="E68" s="768"/>
      <c r="F68" s="768"/>
    </row>
  </sheetData>
  <autoFilter ref="A15:S61"/>
  <customSheetViews>
    <customSheetView guid="{4165943C-756F-4CCF-9247-CE2CFD5C8A6E}" showPageBreaks="1" fitToPage="1" hiddenRows="1" topLeftCell="A3">
      <selection activeCell="B47" sqref="B47"/>
      <pageMargins left="0.46" right="0.35433070866141736" top="0.74803149606299213" bottom="0.59055118110236227" header="0.31496062992125984" footer="0.31496062992125984"/>
      <pageSetup paperSize="9" scale="72" fitToHeight="5" orientation="landscape" r:id="rId1"/>
      <headerFooter differentFirst="1">
        <oddHeader>&amp;C&amp;P</oddHeader>
      </headerFooter>
    </customSheetView>
    <customSheetView guid="{ACD9C512-63C9-4003-B6FE-104619FB99E9}" showPageBreaks="1" hiddenRows="1" topLeftCell="A41">
      <selection activeCell="D25" sqref="D25"/>
      <pageMargins left="0.62992125984251968" right="0.35433070866141736" top="0.74803149606299213" bottom="0.59055118110236227" header="0.31496062992125984" footer="0.31496062992125984"/>
      <pageSetup paperSize="9" scale="95" orientation="portrait" r:id="rId2"/>
      <headerFooter differentFirst="1">
        <oddHeader>&amp;C&amp;P</oddHeader>
      </headerFooter>
    </customSheetView>
    <customSheetView guid="{B576D719-61CB-4288-93D5-A83B12AD9238}" showPageBreaks="1" hiddenRows="1" topLeftCell="A24">
      <selection activeCell="K13" sqref="K13:K56"/>
      <rowBreaks count="1" manualBreakCount="1">
        <brk id="43" max="4" man="1"/>
      </rowBreaks>
      <pageMargins left="0.3" right="0.19685039370078741" top="0.74803149606299213" bottom="0.3" header="0.31496062992125984" footer="0.31496062992125984"/>
      <pageSetup paperSize="9" scale="93" orientation="landscape" r:id="rId3"/>
      <headerFooter differentFirst="1">
        <oddHeader>&amp;C&amp;P</oddHeader>
      </headerFooter>
    </customSheetView>
    <customSheetView guid="{9FFDC49B-567C-47F9-93E0-A54EE725B9D9}" hiddenRows="1" topLeftCell="A33">
      <selection activeCell="B12" sqref="B12"/>
      <pageMargins left="0.62992125984251968" right="0.35433070866141736" top="0.74803149606299213" bottom="0.59055118110236227" header="0.31496062992125984" footer="0.31496062992125984"/>
      <pageSetup paperSize="9" scale="95" orientation="portrait" r:id="rId4"/>
      <headerFooter differentFirst="1">
        <oddHeader>&amp;C&amp;P</oddHeader>
      </headerFooter>
    </customSheetView>
    <customSheetView guid="{B9701563-F2EF-4C17-B079-4522B0CA7DD0}" showPageBreaks="1" hiddenRows="1" topLeftCell="A3">
      <selection activeCell="D10" sqref="D10:D11"/>
      <pageMargins left="0.62992125984251968" right="0.35433070866141736" top="0.74803149606299213" bottom="0.59055118110236227" header="0.31496062992125984" footer="0.31496062992125984"/>
      <pageSetup paperSize="9" scale="95" orientation="portrait" r:id="rId5"/>
      <headerFooter differentFirst="1">
        <oddHeader>&amp;C&amp;P</oddHeader>
      </headerFooter>
    </customSheetView>
    <customSheetView guid="{EC5ECEBF-80FC-40BF-929A-770EFCFFC9BA}" showPageBreaks="1" hiddenRows="1" topLeftCell="A33">
      <selection activeCell="B12" sqref="B12"/>
      <pageMargins left="0.62992125984251968" right="0.35433070866141736" top="0.74803149606299213" bottom="0.59055118110236227" header="0.31496062992125984" footer="0.31496062992125984"/>
      <pageSetup paperSize="9" scale="95" orientation="portrait" r:id="rId6"/>
      <headerFooter differentFirst="1">
        <oddHeader>&amp;C&amp;P</oddHeader>
      </headerFooter>
    </customSheetView>
    <customSheetView guid="{6F7F94C3-6637-4894-B83A-C8AF9202C62B}" showPageBreaks="1" hiddenRows="1" topLeftCell="A3">
      <selection activeCell="F1" sqref="F1:F1048576"/>
      <pageMargins left="0.62992125984251968" right="0.35433070866141736" top="0.74803149606299213" bottom="0.59055118110236227" header="0.31496062992125984" footer="0.31496062992125984"/>
      <pageSetup paperSize="9" scale="95" orientation="portrait" r:id="rId7"/>
      <headerFooter differentFirst="1">
        <oddHeader>&amp;C&amp;P</oddHeader>
      </headerFooter>
    </customSheetView>
    <customSheetView guid="{5C07212E-82C1-4D83-BD39-AC2BD6D97870}" scale="92" showPageBreaks="1" hiddenRows="1" topLeftCell="C42">
      <selection activeCell="H13" sqref="H13:H57"/>
      <pageMargins left="0.62992125984251968" right="0.35433070866141736" top="0.74803149606299213" bottom="0.59055118110236227" header="0.31496062992125984" footer="0.31496062992125984"/>
      <pageSetup paperSize="9" scale="90" orientation="landscape" r:id="rId8"/>
      <headerFooter differentFirst="1">
        <oddHeader>&amp;C&amp;P</oddHeader>
      </headerFooter>
    </customSheetView>
    <customSheetView guid="{D3711D91-0EFF-403F-B1CB-699C878CEC92}" showPageBreaks="1" hiddenRows="1" topLeftCell="A33">
      <selection activeCell="B12" sqref="B12"/>
      <pageMargins left="0.62992125984251968" right="0.35433070866141736" top="0.74803149606299213" bottom="0.59055118110236227" header="0.31496062992125984" footer="0.31496062992125984"/>
      <pageSetup paperSize="9" scale="95" orientation="portrait" r:id="rId9"/>
      <headerFooter differentFirst="1">
        <oddHeader>&amp;C&amp;P</oddHeader>
      </headerFooter>
    </customSheetView>
  </customSheetViews>
  <mergeCells count="11">
    <mergeCell ref="A63:I63"/>
    <mergeCell ref="C13:C14"/>
    <mergeCell ref="F13:F14"/>
    <mergeCell ref="B13:B14"/>
    <mergeCell ref="A13:A14"/>
    <mergeCell ref="B7:C7"/>
    <mergeCell ref="D13:E13"/>
    <mergeCell ref="G13:H13"/>
    <mergeCell ref="I13:I14"/>
    <mergeCell ref="A9:I9"/>
    <mergeCell ref="A8:I8"/>
  </mergeCells>
  <pageMargins left="0.59055118110236227" right="0.39370078740157483" top="0.74803149606299213" bottom="0.43307086614173229" header="0.39370078740157483" footer="0.31496062992125984"/>
  <pageSetup paperSize="9" scale="92" fitToHeight="5" orientation="landscape" r:id="rId10"/>
  <headerFooter differentFirst="1">
    <oddHeader xml:space="preserve">&amp;C&amp;P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0"/>
  </sheetPr>
  <dimension ref="A1:G27"/>
  <sheetViews>
    <sheetView workbookViewId="0">
      <selection activeCell="E9" sqref="E9:E10"/>
    </sheetView>
  </sheetViews>
  <sheetFormatPr defaultColWidth="9.140625" defaultRowHeight="12.75"/>
  <cols>
    <col min="1" max="1" width="5.140625" style="42" customWidth="1"/>
    <col min="2" max="2" width="44.140625" style="42" customWidth="1"/>
    <col min="3" max="3" width="15" style="42" customWidth="1"/>
    <col min="4" max="4" width="14.5703125" style="42" customWidth="1"/>
    <col min="5" max="5" width="13.140625" style="42" customWidth="1"/>
    <col min="6" max="6" width="9.140625" style="42" customWidth="1"/>
    <col min="7" max="16384" width="9.140625" style="42"/>
  </cols>
  <sheetData>
    <row r="1" spans="1:7" s="311" customFormat="1" ht="18.75">
      <c r="A1" s="846"/>
      <c r="B1" s="837"/>
      <c r="C1" s="847" t="s">
        <v>799</v>
      </c>
      <c r="D1" s="837"/>
      <c r="E1" s="837"/>
    </row>
    <row r="2" spans="1:7" s="311" customFormat="1" ht="18.75">
      <c r="A2" s="836"/>
      <c r="B2" s="837"/>
      <c r="C2" s="847" t="s">
        <v>785</v>
      </c>
      <c r="D2" s="837"/>
      <c r="E2" s="837"/>
      <c r="G2" s="827"/>
    </row>
    <row r="3" spans="1:7" s="311" customFormat="1" ht="18.75">
      <c r="A3" s="836"/>
      <c r="B3" s="837"/>
      <c r="C3" s="847" t="s">
        <v>786</v>
      </c>
      <c r="D3" s="837"/>
      <c r="E3" s="837"/>
      <c r="G3" s="827"/>
    </row>
    <row r="4" spans="1:7" s="311" customFormat="1" ht="18.75">
      <c r="A4" s="836"/>
      <c r="B4" s="837"/>
      <c r="C4" s="847" t="s">
        <v>788</v>
      </c>
      <c r="D4" s="837"/>
      <c r="E4" s="837"/>
      <c r="G4" s="827"/>
    </row>
    <row r="5" spans="1:7" ht="18.75">
      <c r="A5" s="939"/>
      <c r="B5" s="940"/>
      <c r="C5" s="940"/>
      <c r="G5" s="46"/>
    </row>
    <row r="6" spans="1:7" ht="18.75">
      <c r="A6" s="941" t="s">
        <v>90</v>
      </c>
      <c r="B6" s="942"/>
      <c r="C6" s="942"/>
      <c r="D6" s="865"/>
      <c r="E6" s="865"/>
      <c r="G6" s="46"/>
    </row>
    <row r="7" spans="1:7" ht="57" customHeight="1">
      <c r="A7" s="943" t="s">
        <v>621</v>
      </c>
      <c r="B7" s="944"/>
      <c r="C7" s="944"/>
      <c r="D7" s="945"/>
      <c r="E7" s="945"/>
    </row>
    <row r="8" spans="1:7" ht="10.5" customHeight="1">
      <c r="A8" s="203"/>
      <c r="B8" s="204"/>
      <c r="C8" s="204"/>
      <c r="D8" s="202"/>
      <c r="E8" s="202"/>
    </row>
    <row r="9" spans="1:7" s="45" customFormat="1" ht="18" customHeight="1">
      <c r="A9" s="946" t="s">
        <v>0</v>
      </c>
      <c r="B9" s="946" t="s">
        <v>441</v>
      </c>
      <c r="C9" s="869" t="s">
        <v>320</v>
      </c>
      <c r="D9" s="871" t="s">
        <v>321</v>
      </c>
      <c r="E9" s="872" t="s">
        <v>322</v>
      </c>
    </row>
    <row r="10" spans="1:7" s="45" customFormat="1" ht="72.75" customHeight="1">
      <c r="A10" s="946"/>
      <c r="B10" s="946"/>
      <c r="C10" s="870"/>
      <c r="D10" s="870"/>
      <c r="E10" s="870"/>
    </row>
    <row r="11" spans="1:7" ht="18" customHeight="1">
      <c r="A11" s="211" t="s">
        <v>315</v>
      </c>
      <c r="B11" s="410" t="s">
        <v>122</v>
      </c>
      <c r="C11" s="453">
        <f>SUM(C13)</f>
        <v>5432.4</v>
      </c>
      <c r="D11" s="453">
        <f>SUM(D13)</f>
        <v>5432.4</v>
      </c>
      <c r="E11" s="48">
        <f>D11/C11*100</f>
        <v>100</v>
      </c>
      <c r="F11" s="140"/>
    </row>
    <row r="12" spans="1:7" ht="18" customHeight="1">
      <c r="A12" s="211"/>
      <c r="B12" s="210" t="s">
        <v>1</v>
      </c>
      <c r="C12" s="408"/>
      <c r="D12" s="454"/>
      <c r="E12" s="399"/>
      <c r="F12" s="140"/>
    </row>
    <row r="13" spans="1:7" ht="18" customHeight="1">
      <c r="A13" s="211" t="s">
        <v>151</v>
      </c>
      <c r="B13" s="411" t="s">
        <v>70</v>
      </c>
      <c r="C13" s="408">
        <v>5432.4</v>
      </c>
      <c r="D13" s="408">
        <v>5432.4</v>
      </c>
      <c r="E13" s="49">
        <f>D13/C13*100</f>
        <v>100</v>
      </c>
      <c r="F13" s="140"/>
    </row>
    <row r="14" spans="1:7" ht="35.25" customHeight="1">
      <c r="A14" s="211" t="s">
        <v>313</v>
      </c>
      <c r="B14" s="212" t="s">
        <v>123</v>
      </c>
      <c r="C14" s="453">
        <f>SUM(C16:C16)</f>
        <v>4051.3</v>
      </c>
      <c r="D14" s="453">
        <f>SUM(D16:D16)</f>
        <v>4051.2</v>
      </c>
      <c r="E14" s="48">
        <f>D14/C14*100</f>
        <v>99.997531656505316</v>
      </c>
      <c r="F14" s="140"/>
    </row>
    <row r="15" spans="1:7" ht="18" customHeight="1">
      <c r="A15" s="211"/>
      <c r="B15" s="210" t="s">
        <v>1</v>
      </c>
      <c r="C15" s="408"/>
      <c r="D15" s="454"/>
      <c r="E15" s="399"/>
      <c r="F15" s="140"/>
    </row>
    <row r="16" spans="1:7" ht="18" customHeight="1">
      <c r="A16" s="211" t="s">
        <v>154</v>
      </c>
      <c r="B16" s="412" t="s">
        <v>71</v>
      </c>
      <c r="C16" s="408">
        <v>4051.3</v>
      </c>
      <c r="D16" s="408">
        <v>4051.2</v>
      </c>
      <c r="E16" s="49">
        <f>D16/C16*100</f>
        <v>99.997531656505316</v>
      </c>
      <c r="F16" s="140"/>
    </row>
    <row r="17" spans="1:6" s="774" customFormat="1" ht="18" customHeight="1">
      <c r="A17" s="770" t="s">
        <v>311</v>
      </c>
      <c r="B17" s="410" t="s">
        <v>127</v>
      </c>
      <c r="C17" s="771">
        <f>SUM(C19)</f>
        <v>1727.4</v>
      </c>
      <c r="D17" s="771">
        <f>SUM(D19)</f>
        <v>1727.4</v>
      </c>
      <c r="E17" s="772">
        <f>D17/C17*100</f>
        <v>100</v>
      </c>
      <c r="F17" s="773"/>
    </row>
    <row r="18" spans="1:6" ht="18" customHeight="1">
      <c r="A18" s="211"/>
      <c r="B18" s="210" t="s">
        <v>1</v>
      </c>
      <c r="C18" s="408"/>
      <c r="D18" s="408"/>
      <c r="E18" s="49"/>
      <c r="F18" s="140"/>
    </row>
    <row r="19" spans="1:6" ht="18" customHeight="1">
      <c r="A19" s="211" t="s">
        <v>157</v>
      </c>
      <c r="B19" s="412" t="s">
        <v>622</v>
      </c>
      <c r="C19" s="408">
        <v>1727.4</v>
      </c>
      <c r="D19" s="408">
        <v>1727.4</v>
      </c>
      <c r="E19" s="49">
        <f>D19/C19*100</f>
        <v>100</v>
      </c>
      <c r="F19" s="140"/>
    </row>
    <row r="20" spans="1:6" ht="18.75">
      <c r="A20" s="413">
        <v>4</v>
      </c>
      <c r="B20" s="212" t="s">
        <v>84</v>
      </c>
      <c r="C20" s="453">
        <v>30443.8</v>
      </c>
      <c r="D20" s="455">
        <v>30443.8</v>
      </c>
      <c r="E20" s="48">
        <f>D20/C20*100</f>
        <v>100</v>
      </c>
      <c r="F20" s="140"/>
    </row>
    <row r="21" spans="1:6" ht="18.75">
      <c r="A21" s="47"/>
      <c r="B21" s="210" t="s">
        <v>89</v>
      </c>
      <c r="C21" s="456">
        <f>C11+C14+C17+C20</f>
        <v>41654.9</v>
      </c>
      <c r="D21" s="456">
        <f>D11+D14+D17+D20</f>
        <v>41654.799999999996</v>
      </c>
      <c r="E21" s="49">
        <f>D21/C21*100</f>
        <v>99.999759932204853</v>
      </c>
    </row>
    <row r="22" spans="1:6">
      <c r="B22" s="43"/>
      <c r="C22" s="43"/>
      <c r="D22" s="140"/>
    </row>
    <row r="23" spans="1:6">
      <c r="A23" s="938" t="s">
        <v>334</v>
      </c>
      <c r="B23" s="938"/>
      <c r="C23" s="938"/>
      <c r="D23" s="865"/>
      <c r="E23" s="865"/>
    </row>
    <row r="27" spans="1:6">
      <c r="C27" s="598"/>
      <c r="D27" s="598"/>
    </row>
  </sheetData>
  <customSheetViews>
    <customSheetView guid="{4165943C-756F-4CCF-9247-CE2CFD5C8A6E}" showPageBreaks="1" topLeftCell="A7">
      <selection activeCell="B11" sqref="B11"/>
      <pageMargins left="0.78740157480314965" right="0.31496062992125984" top="0.74803149606299213" bottom="0.74803149606299213" header="0.31496062992125984" footer="0.31496062992125984"/>
      <pageSetup paperSize="9" orientation="portrait" r:id="rId1"/>
    </customSheetView>
    <customSheetView guid="{ACD9C512-63C9-4003-B6FE-104619FB99E9}">
      <selection activeCell="D25" sqref="D25"/>
      <pageMargins left="0.78740157480314965" right="0.31496062992125984" top="0.74803149606299213" bottom="0.74803149606299213" header="0.31496062992125984" footer="0.31496062992125984"/>
      <pageSetup paperSize="9" orientation="portrait" r:id="rId2"/>
    </customSheetView>
    <customSheetView guid="{B576D719-61CB-4288-93D5-A83B12AD9238}">
      <selection activeCell="A2" sqref="A2:C2"/>
      <pageMargins left="0.78740157480314965" right="0.31496062992125984" top="0.74803149606299213" bottom="0.74803149606299213" header="0.31496062992125984" footer="0.31496062992125984"/>
      <pageSetup paperSize="9" orientation="portrait" r:id="rId3"/>
    </customSheetView>
    <customSheetView guid="{9FFDC49B-567C-47F9-93E0-A54EE725B9D9}">
      <selection activeCell="D11" sqref="D11"/>
      <pageMargins left="0.78740157480314965" right="0.31496062992125984" top="0.74803149606299213" bottom="0.74803149606299213" header="0.31496062992125984" footer="0.31496062992125984"/>
      <pageSetup paperSize="9" orientation="portrait" r:id="rId4"/>
    </customSheetView>
    <customSheetView guid="{6F7F94C3-6637-4894-B83A-C8AF9202C62B}">
      <selection activeCell="D11" sqref="D11"/>
      <pageMargins left="0.78740157480314965" right="0.31496062992125984" top="0.74803149606299213" bottom="0.74803149606299213" header="0.31496062992125984" footer="0.31496062992125984"/>
      <pageSetup paperSize="9" orientation="portrait" r:id="rId5"/>
    </customSheetView>
    <customSheetView guid="{5C07212E-82C1-4D83-BD39-AC2BD6D97870}" showPageBreaks="1">
      <selection activeCell="D11" sqref="D11"/>
      <pageMargins left="0.78740157480314965" right="0.31496062992125984" top="0.74803149606299213" bottom="0.74803149606299213" header="0.31496062992125984" footer="0.31496062992125984"/>
      <pageSetup paperSize="9" orientation="portrait" r:id="rId6"/>
    </customSheetView>
    <customSheetView guid="{D3711D91-0EFF-403F-B1CB-699C878CEC92}">
      <selection activeCell="D11" sqref="D11"/>
      <pageMargins left="0.78740157480314965" right="0.31496062992125984" top="0.74803149606299213" bottom="0.74803149606299213" header="0.31496062992125984" footer="0.31496062992125984"/>
      <pageSetup paperSize="9" orientation="portrait" r:id="rId7"/>
    </customSheetView>
  </customSheetViews>
  <mergeCells count="9">
    <mergeCell ref="A23:E23"/>
    <mergeCell ref="A5:C5"/>
    <mergeCell ref="A6:E6"/>
    <mergeCell ref="A7:E7"/>
    <mergeCell ref="A9:A10"/>
    <mergeCell ref="B9:B10"/>
    <mergeCell ref="C9:C10"/>
    <mergeCell ref="D9:D10"/>
    <mergeCell ref="E9:E10"/>
  </mergeCells>
  <pageMargins left="0.82677165354330717" right="0.47244094488188981" top="0.82677165354330717" bottom="0.78740157480314965" header="0.35433070866141736" footer="0.31496062992125984"/>
  <pageSetup paperSize="9" scale="98" orientation="portrait" r:id="rId8"/>
  <headerFooter differentFirst="1">
    <oddHeader xml:space="preserve">&amp;C&amp;P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/>
  </sheetPr>
  <dimension ref="A1:L60"/>
  <sheetViews>
    <sheetView topLeftCell="A37" zoomScaleNormal="100" zoomScaleSheetLayoutView="75" workbookViewId="0">
      <selection activeCell="B35" sqref="B35"/>
    </sheetView>
  </sheetViews>
  <sheetFormatPr defaultColWidth="9.140625" defaultRowHeight="12.75"/>
  <cols>
    <col min="1" max="1" width="5.42578125" style="52" customWidth="1"/>
    <col min="2" max="2" width="41" style="52" customWidth="1"/>
    <col min="3" max="3" width="14.7109375" style="52" customWidth="1"/>
    <col min="4" max="4" width="12.42578125" style="52" customWidth="1"/>
    <col min="5" max="5" width="13.140625" style="52" customWidth="1"/>
    <col min="6" max="6" width="9.140625" style="52"/>
    <col min="7" max="7" width="12.140625" style="52" customWidth="1"/>
    <col min="8" max="16384" width="9.140625" style="52"/>
  </cols>
  <sheetData>
    <row r="1" spans="1:7" s="311" customFormat="1" ht="18.75">
      <c r="A1" s="846"/>
      <c r="B1" s="837"/>
      <c r="C1" s="847" t="s">
        <v>800</v>
      </c>
      <c r="D1" s="837"/>
      <c r="E1" s="837"/>
    </row>
    <row r="2" spans="1:7" s="311" customFormat="1" ht="18.75">
      <c r="A2" s="836"/>
      <c r="B2" s="837"/>
      <c r="C2" s="847" t="s">
        <v>785</v>
      </c>
      <c r="D2" s="837"/>
      <c r="E2" s="837"/>
      <c r="G2" s="827"/>
    </row>
    <row r="3" spans="1:7" s="311" customFormat="1" ht="18.75">
      <c r="A3" s="836"/>
      <c r="B3" s="837"/>
      <c r="C3" s="847" t="s">
        <v>786</v>
      </c>
      <c r="D3" s="837"/>
      <c r="E3" s="837"/>
      <c r="G3" s="827"/>
    </row>
    <row r="4" spans="1:7" s="311" customFormat="1" ht="18.75">
      <c r="A4" s="836"/>
      <c r="B4" s="837"/>
      <c r="C4" s="847" t="s">
        <v>788</v>
      </c>
      <c r="D4" s="837"/>
      <c r="E4" s="837"/>
      <c r="G4" s="827"/>
    </row>
    <row r="5" spans="1:7" ht="18.75">
      <c r="A5" s="866"/>
      <c r="B5" s="867"/>
      <c r="C5" s="867"/>
    </row>
    <row r="6" spans="1:7" ht="24.75" customHeight="1">
      <c r="A6" s="876" t="s">
        <v>90</v>
      </c>
      <c r="B6" s="877"/>
      <c r="C6" s="877"/>
      <c r="D6" s="865"/>
      <c r="E6" s="865"/>
    </row>
    <row r="7" spans="1:7" ht="59.25" customHeight="1">
      <c r="A7" s="873" t="s">
        <v>846</v>
      </c>
      <c r="B7" s="874"/>
      <c r="C7" s="874"/>
      <c r="D7" s="875"/>
      <c r="E7" s="875"/>
    </row>
    <row r="8" spans="1:7" ht="11.25" customHeight="1">
      <c r="A8" s="60"/>
      <c r="B8" s="59"/>
      <c r="C8" s="59"/>
    </row>
    <row r="9" spans="1:7" s="54" customFormat="1" ht="18" customHeight="1">
      <c r="A9" s="868" t="s">
        <v>0</v>
      </c>
      <c r="B9" s="868" t="s">
        <v>773</v>
      </c>
      <c r="C9" s="869" t="s">
        <v>320</v>
      </c>
      <c r="D9" s="871" t="s">
        <v>321</v>
      </c>
      <c r="E9" s="872" t="s">
        <v>322</v>
      </c>
    </row>
    <row r="10" spans="1:7" s="54" customFormat="1" ht="67.5" customHeight="1">
      <c r="A10" s="868"/>
      <c r="B10" s="868"/>
      <c r="C10" s="870"/>
      <c r="D10" s="870"/>
      <c r="E10" s="870"/>
    </row>
    <row r="11" spans="1:7" s="54" customFormat="1" ht="18.95" customHeight="1">
      <c r="A11" s="178" t="s">
        <v>315</v>
      </c>
      <c r="B11" s="179" t="s">
        <v>314</v>
      </c>
      <c r="C11" s="180">
        <v>453.8</v>
      </c>
      <c r="D11" s="58">
        <v>453.8</v>
      </c>
      <c r="E11" s="55">
        <f t="shared" ref="E11:E51" si="0">D11/C11*100</f>
        <v>100</v>
      </c>
      <c r="F11" s="599"/>
    </row>
    <row r="12" spans="1:7" s="54" customFormat="1" ht="18.95" customHeight="1">
      <c r="A12" s="178" t="s">
        <v>313</v>
      </c>
      <c r="B12" s="179" t="s">
        <v>312</v>
      </c>
      <c r="C12" s="180">
        <v>1466.6000000000001</v>
      </c>
      <c r="D12" s="58">
        <v>1466.6000000000001</v>
      </c>
      <c r="E12" s="55">
        <f t="shared" si="0"/>
        <v>100</v>
      </c>
      <c r="F12" s="599"/>
    </row>
    <row r="13" spans="1:7" s="54" customFormat="1" ht="18.95" customHeight="1">
      <c r="A13" s="178" t="s">
        <v>311</v>
      </c>
      <c r="B13" s="179" t="s">
        <v>310</v>
      </c>
      <c r="C13" s="180">
        <v>1015</v>
      </c>
      <c r="D13" s="58">
        <v>1014.9000000000001</v>
      </c>
      <c r="E13" s="55">
        <f t="shared" si="0"/>
        <v>99.990147783251231</v>
      </c>
      <c r="F13" s="599"/>
    </row>
    <row r="14" spans="1:7" s="54" customFormat="1" ht="18.95" customHeight="1">
      <c r="A14" s="178" t="s">
        <v>309</v>
      </c>
      <c r="B14" s="179" t="s">
        <v>308</v>
      </c>
      <c r="C14" s="180">
        <v>151.30000000000001</v>
      </c>
      <c r="D14" s="58">
        <v>151.30000000000001</v>
      </c>
      <c r="E14" s="55">
        <f t="shared" si="0"/>
        <v>100</v>
      </c>
      <c r="F14" s="599"/>
    </row>
    <row r="15" spans="1:7" s="54" customFormat="1" ht="18.95" customHeight="1">
      <c r="A15" s="178" t="s">
        <v>307</v>
      </c>
      <c r="B15" s="179" t="s">
        <v>306</v>
      </c>
      <c r="C15" s="180">
        <v>940.40000000000009</v>
      </c>
      <c r="D15" s="58">
        <v>940.40000000000009</v>
      </c>
      <c r="E15" s="55">
        <f t="shared" si="0"/>
        <v>100</v>
      </c>
      <c r="F15" s="599"/>
    </row>
    <row r="16" spans="1:7" s="54" customFormat="1" ht="18.95" customHeight="1">
      <c r="A16" s="178" t="s">
        <v>305</v>
      </c>
      <c r="B16" s="179" t="s">
        <v>304</v>
      </c>
      <c r="C16" s="180">
        <v>407.70000000000005</v>
      </c>
      <c r="D16" s="58">
        <v>407.70000000000005</v>
      </c>
      <c r="E16" s="55">
        <f t="shared" si="0"/>
        <v>100</v>
      </c>
      <c r="F16" s="599"/>
    </row>
    <row r="17" spans="1:12" s="54" customFormat="1" ht="18.95" customHeight="1">
      <c r="A17" s="178" t="s">
        <v>303</v>
      </c>
      <c r="B17" s="179" t="s">
        <v>302</v>
      </c>
      <c r="C17" s="180">
        <v>1170.6000000000001</v>
      </c>
      <c r="D17" s="58">
        <v>1170.6000000000001</v>
      </c>
      <c r="E17" s="55">
        <f t="shared" si="0"/>
        <v>100</v>
      </c>
      <c r="F17" s="599"/>
    </row>
    <row r="18" spans="1:12" s="54" customFormat="1" ht="18.95" customHeight="1">
      <c r="A18" s="181" t="s">
        <v>301</v>
      </c>
      <c r="B18" s="182" t="s">
        <v>300</v>
      </c>
      <c r="C18" s="180">
        <v>960.2</v>
      </c>
      <c r="D18" s="58">
        <v>960.2</v>
      </c>
      <c r="E18" s="55">
        <f t="shared" si="0"/>
        <v>100</v>
      </c>
      <c r="F18" s="599"/>
    </row>
    <row r="19" spans="1:12" s="264" customFormat="1" ht="18.95" customHeight="1">
      <c r="A19" s="183" t="s">
        <v>299</v>
      </c>
      <c r="B19" s="25" t="s">
        <v>298</v>
      </c>
      <c r="C19" s="157">
        <v>328.8</v>
      </c>
      <c r="D19" s="263">
        <v>328.8</v>
      </c>
      <c r="E19" s="324">
        <f t="shared" si="0"/>
        <v>100</v>
      </c>
      <c r="F19" s="599"/>
      <c r="K19" s="54"/>
      <c r="L19" s="54"/>
    </row>
    <row r="20" spans="1:12" s="54" customFormat="1" ht="18.95" customHeight="1">
      <c r="A20" s="181" t="s">
        <v>297</v>
      </c>
      <c r="B20" s="179" t="s">
        <v>296</v>
      </c>
      <c r="C20" s="180">
        <v>426.8</v>
      </c>
      <c r="D20" s="58">
        <v>426.70000000000005</v>
      </c>
      <c r="E20" s="55">
        <f t="shared" si="0"/>
        <v>99.976569821930653</v>
      </c>
      <c r="F20" s="599"/>
    </row>
    <row r="21" spans="1:12" s="54" customFormat="1" ht="18.95" customHeight="1">
      <c r="A21" s="181" t="s">
        <v>295</v>
      </c>
      <c r="B21" s="179" t="s">
        <v>294</v>
      </c>
      <c r="C21" s="180">
        <v>1307.3000000000002</v>
      </c>
      <c r="D21" s="58">
        <v>1307.3000000000002</v>
      </c>
      <c r="E21" s="55">
        <f t="shared" si="0"/>
        <v>100</v>
      </c>
      <c r="F21" s="599"/>
    </row>
    <row r="22" spans="1:12" s="54" customFormat="1" ht="18.95" customHeight="1">
      <c r="A22" s="183" t="s">
        <v>293</v>
      </c>
      <c r="B22" s="25" t="s">
        <v>292</v>
      </c>
      <c r="C22" s="180">
        <v>677.40000000000009</v>
      </c>
      <c r="D22" s="58">
        <v>677.40000000000009</v>
      </c>
      <c r="E22" s="55">
        <f t="shared" si="0"/>
        <v>100</v>
      </c>
      <c r="F22" s="599"/>
    </row>
    <row r="23" spans="1:12" s="264" customFormat="1" ht="18.95" customHeight="1">
      <c r="A23" s="183" t="s">
        <v>291</v>
      </c>
      <c r="B23" s="25" t="s">
        <v>290</v>
      </c>
      <c r="C23" s="157">
        <v>657.6</v>
      </c>
      <c r="D23" s="263">
        <v>657.6</v>
      </c>
      <c r="E23" s="324">
        <f t="shared" si="0"/>
        <v>100</v>
      </c>
      <c r="F23" s="599"/>
      <c r="K23" s="54"/>
      <c r="L23" s="54"/>
    </row>
    <row r="24" spans="1:12" s="264" customFormat="1" ht="18.95" customHeight="1">
      <c r="A24" s="183" t="s">
        <v>289</v>
      </c>
      <c r="B24" s="25" t="s">
        <v>288</v>
      </c>
      <c r="C24" s="157">
        <v>394.6</v>
      </c>
      <c r="D24" s="157">
        <v>394.6</v>
      </c>
      <c r="E24" s="324">
        <f t="shared" si="0"/>
        <v>100</v>
      </c>
      <c r="F24" s="599"/>
      <c r="K24" s="54"/>
      <c r="L24" s="54"/>
    </row>
    <row r="25" spans="1:12" s="264" customFormat="1" ht="18.95" customHeight="1">
      <c r="A25" s="183" t="s">
        <v>287</v>
      </c>
      <c r="B25" s="25" t="s">
        <v>286</v>
      </c>
      <c r="C25" s="157">
        <v>657.6</v>
      </c>
      <c r="D25" s="157">
        <v>657.6</v>
      </c>
      <c r="E25" s="324">
        <f t="shared" si="0"/>
        <v>100</v>
      </c>
      <c r="F25" s="599"/>
      <c r="G25" s="54"/>
      <c r="H25" s="54"/>
      <c r="I25" s="54"/>
      <c r="K25" s="54"/>
      <c r="L25" s="54"/>
    </row>
    <row r="26" spans="1:12" s="264" customFormat="1" ht="18.95" customHeight="1">
      <c r="A26" s="183" t="s">
        <v>285</v>
      </c>
      <c r="B26" s="25" t="s">
        <v>284</v>
      </c>
      <c r="C26" s="157">
        <v>263.10000000000002</v>
      </c>
      <c r="D26" s="157">
        <v>263.10000000000002</v>
      </c>
      <c r="E26" s="324">
        <f t="shared" si="0"/>
        <v>100</v>
      </c>
      <c r="F26" s="599"/>
      <c r="G26" s="54"/>
      <c r="H26" s="54"/>
      <c r="I26" s="54"/>
      <c r="K26" s="54"/>
      <c r="L26" s="54"/>
    </row>
    <row r="27" spans="1:12" s="264" customFormat="1" ht="18.95" customHeight="1">
      <c r="A27" s="183" t="s">
        <v>283</v>
      </c>
      <c r="B27" s="25" t="s">
        <v>282</v>
      </c>
      <c r="C27" s="157">
        <v>1976.7</v>
      </c>
      <c r="D27" s="157">
        <v>1976.7</v>
      </c>
      <c r="E27" s="324">
        <f t="shared" si="0"/>
        <v>100</v>
      </c>
      <c r="F27" s="599"/>
      <c r="G27" s="54"/>
      <c r="H27" s="54"/>
      <c r="I27" s="54"/>
      <c r="K27" s="54"/>
      <c r="L27" s="54"/>
    </row>
    <row r="28" spans="1:12" s="264" customFormat="1" ht="18.95" customHeight="1">
      <c r="A28" s="183" t="s">
        <v>281</v>
      </c>
      <c r="B28" s="25" t="s">
        <v>280</v>
      </c>
      <c r="C28" s="157">
        <v>388</v>
      </c>
      <c r="D28" s="157">
        <v>388</v>
      </c>
      <c r="E28" s="324">
        <f t="shared" si="0"/>
        <v>100</v>
      </c>
      <c r="F28" s="599"/>
      <c r="G28" s="54"/>
      <c r="H28" s="54"/>
      <c r="I28" s="54"/>
      <c r="K28" s="54"/>
      <c r="L28" s="54"/>
    </row>
    <row r="29" spans="1:12" s="264" customFormat="1" ht="18.95" customHeight="1">
      <c r="A29" s="183" t="s">
        <v>279</v>
      </c>
      <c r="B29" s="25" t="s">
        <v>420</v>
      </c>
      <c r="C29" s="157">
        <v>506.40000000000003</v>
      </c>
      <c r="D29" s="157">
        <v>506.40000000000003</v>
      </c>
      <c r="E29" s="324">
        <f t="shared" si="0"/>
        <v>100</v>
      </c>
      <c r="F29" s="599"/>
      <c r="G29" s="52"/>
      <c r="H29" s="52"/>
      <c r="I29" s="52"/>
      <c r="K29" s="54"/>
      <c r="L29" s="54"/>
    </row>
    <row r="30" spans="1:12" s="264" customFormat="1" ht="18.95" customHeight="1">
      <c r="A30" s="183" t="s">
        <v>277</v>
      </c>
      <c r="B30" s="25" t="s">
        <v>276</v>
      </c>
      <c r="C30" s="157">
        <v>259.2</v>
      </c>
      <c r="D30" s="157">
        <v>259.2</v>
      </c>
      <c r="E30" s="324">
        <f t="shared" si="0"/>
        <v>100</v>
      </c>
      <c r="F30" s="599"/>
      <c r="G30" s="52"/>
      <c r="H30" s="52"/>
      <c r="I30" s="52"/>
      <c r="K30" s="54"/>
      <c r="L30" s="54"/>
    </row>
    <row r="31" spans="1:12" s="264" customFormat="1" ht="18.75">
      <c r="A31" s="183" t="s">
        <v>275</v>
      </c>
      <c r="B31" s="25" t="s">
        <v>274</v>
      </c>
      <c r="C31" s="157">
        <v>473.5</v>
      </c>
      <c r="D31" s="157">
        <v>473.5</v>
      </c>
      <c r="E31" s="324">
        <f t="shared" si="0"/>
        <v>100</v>
      </c>
      <c r="F31" s="599"/>
      <c r="G31" s="52"/>
      <c r="H31" s="52"/>
      <c r="I31" s="52"/>
      <c r="K31" s="54"/>
      <c r="L31" s="54"/>
    </row>
    <row r="32" spans="1:12" s="264" customFormat="1" ht="18.75">
      <c r="A32" s="183" t="s">
        <v>273</v>
      </c>
      <c r="B32" s="25" t="s">
        <v>272</v>
      </c>
      <c r="C32" s="157">
        <v>993</v>
      </c>
      <c r="D32" s="157">
        <v>993</v>
      </c>
      <c r="E32" s="324">
        <f t="shared" si="0"/>
        <v>100</v>
      </c>
      <c r="F32" s="599"/>
      <c r="G32" s="52"/>
      <c r="H32" s="52"/>
      <c r="I32" s="52"/>
      <c r="K32" s="54"/>
      <c r="L32" s="54"/>
    </row>
    <row r="33" spans="1:12" s="264" customFormat="1" ht="18.75">
      <c r="A33" s="183" t="s">
        <v>271</v>
      </c>
      <c r="B33" s="25" t="s">
        <v>270</v>
      </c>
      <c r="C33" s="157">
        <v>575.1</v>
      </c>
      <c r="D33" s="157">
        <v>575.1</v>
      </c>
      <c r="E33" s="324">
        <f t="shared" si="0"/>
        <v>100</v>
      </c>
      <c r="F33" s="599"/>
      <c r="G33" s="52"/>
      <c r="H33" s="52"/>
      <c r="I33" s="52"/>
      <c r="K33" s="54"/>
      <c r="L33" s="54"/>
    </row>
    <row r="34" spans="1:12" s="264" customFormat="1" ht="18.75">
      <c r="A34" s="183" t="s">
        <v>269</v>
      </c>
      <c r="B34" s="25" t="s">
        <v>268</v>
      </c>
      <c r="C34" s="157">
        <v>684</v>
      </c>
      <c r="D34" s="157">
        <v>684</v>
      </c>
      <c r="E34" s="324">
        <f t="shared" si="0"/>
        <v>100</v>
      </c>
      <c r="F34" s="599"/>
      <c r="G34" s="52"/>
      <c r="H34" s="52"/>
      <c r="I34" s="52"/>
      <c r="K34" s="54"/>
      <c r="L34" s="54"/>
    </row>
    <row r="35" spans="1:12" s="264" customFormat="1" ht="37.5">
      <c r="A35" s="183" t="s">
        <v>267</v>
      </c>
      <c r="B35" s="25" t="s">
        <v>771</v>
      </c>
      <c r="C35" s="157">
        <v>486.1</v>
      </c>
      <c r="D35" s="157">
        <v>486.1</v>
      </c>
      <c r="E35" s="324">
        <f t="shared" si="0"/>
        <v>100</v>
      </c>
      <c r="F35" s="599"/>
      <c r="G35" s="52"/>
      <c r="H35" s="52"/>
      <c r="I35" s="52"/>
      <c r="K35" s="54"/>
      <c r="L35" s="54"/>
    </row>
    <row r="36" spans="1:12" s="264" customFormat="1" ht="18.75">
      <c r="A36" s="183" t="s">
        <v>265</v>
      </c>
      <c r="B36" s="25" t="s">
        <v>264</v>
      </c>
      <c r="C36" s="157">
        <v>1486.3000000000002</v>
      </c>
      <c r="D36" s="157">
        <v>1486.3000000000002</v>
      </c>
      <c r="E36" s="324">
        <f t="shared" si="0"/>
        <v>100</v>
      </c>
      <c r="F36" s="599"/>
      <c r="G36" s="52"/>
      <c r="H36" s="52"/>
      <c r="I36" s="52"/>
      <c r="K36" s="54"/>
      <c r="L36" s="54"/>
    </row>
    <row r="37" spans="1:12" s="264" customFormat="1" ht="37.5">
      <c r="A37" s="183" t="s">
        <v>263</v>
      </c>
      <c r="B37" s="25" t="s">
        <v>356</v>
      </c>
      <c r="C37" s="157">
        <v>368.3</v>
      </c>
      <c r="D37" s="157">
        <v>368.3</v>
      </c>
      <c r="E37" s="324">
        <f t="shared" si="0"/>
        <v>100</v>
      </c>
      <c r="F37" s="599"/>
      <c r="G37" s="52"/>
      <c r="H37" s="52"/>
      <c r="I37" s="52"/>
      <c r="K37" s="54"/>
      <c r="L37" s="54"/>
    </row>
    <row r="38" spans="1:12" s="264" customFormat="1" ht="18.75">
      <c r="A38" s="183" t="s">
        <v>223</v>
      </c>
      <c r="B38" s="25" t="s">
        <v>261</v>
      </c>
      <c r="C38" s="157">
        <v>407.70000000000005</v>
      </c>
      <c r="D38" s="157">
        <v>407.70000000000005</v>
      </c>
      <c r="E38" s="324">
        <f t="shared" si="0"/>
        <v>100</v>
      </c>
      <c r="F38" s="599"/>
      <c r="G38" s="52"/>
      <c r="H38" s="52"/>
      <c r="I38" s="52"/>
      <c r="K38" s="54"/>
      <c r="L38" s="54"/>
    </row>
    <row r="39" spans="1:12" s="264" customFormat="1" ht="18.75">
      <c r="A39" s="183" t="s">
        <v>260</v>
      </c>
      <c r="B39" s="25" t="s">
        <v>259</v>
      </c>
      <c r="C39" s="157">
        <v>295.90000000000003</v>
      </c>
      <c r="D39" s="157">
        <v>295.90000000000003</v>
      </c>
      <c r="E39" s="324">
        <f t="shared" si="0"/>
        <v>100</v>
      </c>
      <c r="F39" s="599"/>
      <c r="G39" s="52"/>
      <c r="H39" s="52"/>
      <c r="I39" s="52"/>
      <c r="K39" s="54"/>
      <c r="L39" s="54"/>
    </row>
    <row r="40" spans="1:12" s="264" customFormat="1" ht="18.75">
      <c r="A40" s="183" t="s">
        <v>258</v>
      </c>
      <c r="B40" s="25" t="s">
        <v>257</v>
      </c>
      <c r="C40" s="157">
        <v>2133.3000000000002</v>
      </c>
      <c r="D40" s="157">
        <v>2133.3000000000002</v>
      </c>
      <c r="E40" s="324">
        <f t="shared" si="0"/>
        <v>100</v>
      </c>
      <c r="F40" s="599"/>
      <c r="G40" s="52"/>
      <c r="H40" s="52"/>
      <c r="I40" s="52"/>
      <c r="K40" s="54"/>
      <c r="L40" s="54"/>
    </row>
    <row r="41" spans="1:12" s="264" customFormat="1" ht="37.5">
      <c r="A41" s="183" t="s">
        <v>256</v>
      </c>
      <c r="B41" s="25" t="s">
        <v>772</v>
      </c>
      <c r="C41" s="157">
        <v>2222.8000000000002</v>
      </c>
      <c r="D41" s="157">
        <v>721</v>
      </c>
      <c r="E41" s="324">
        <f t="shared" si="0"/>
        <v>32.43656649271189</v>
      </c>
      <c r="F41" s="599"/>
      <c r="G41" s="52"/>
      <c r="H41" s="52"/>
      <c r="I41" s="52"/>
      <c r="K41" s="54"/>
      <c r="L41" s="54"/>
    </row>
    <row r="42" spans="1:12" s="264" customFormat="1" ht="18.75">
      <c r="A42" s="183" t="s">
        <v>254</v>
      </c>
      <c r="B42" s="25" t="s">
        <v>253</v>
      </c>
      <c r="C42" s="157">
        <v>1159</v>
      </c>
      <c r="D42" s="157">
        <v>1158.9000000000001</v>
      </c>
      <c r="E42" s="324">
        <f t="shared" si="0"/>
        <v>99.991371872303716</v>
      </c>
      <c r="F42" s="599"/>
      <c r="G42" s="52"/>
      <c r="H42" s="52"/>
      <c r="I42" s="52"/>
      <c r="K42" s="54"/>
      <c r="L42" s="54"/>
    </row>
    <row r="43" spans="1:12" s="264" customFormat="1" ht="18.75">
      <c r="A43" s="183" t="s">
        <v>252</v>
      </c>
      <c r="B43" s="25" t="s">
        <v>251</v>
      </c>
      <c r="C43" s="157">
        <v>568.20000000000005</v>
      </c>
      <c r="D43" s="157">
        <v>568.1</v>
      </c>
      <c r="E43" s="324">
        <f t="shared" si="0"/>
        <v>99.982400563181969</v>
      </c>
      <c r="F43" s="599"/>
      <c r="G43" s="52"/>
      <c r="H43" s="52"/>
      <c r="I43" s="52"/>
      <c r="K43" s="54"/>
      <c r="L43" s="54"/>
    </row>
    <row r="44" spans="1:12" s="264" customFormat="1" ht="18.95" customHeight="1">
      <c r="A44" s="183" t="s">
        <v>250</v>
      </c>
      <c r="B44" s="25" t="s">
        <v>249</v>
      </c>
      <c r="C44" s="157">
        <v>374.90000000000003</v>
      </c>
      <c r="D44" s="157">
        <v>374.90000000000003</v>
      </c>
      <c r="E44" s="324">
        <f t="shared" si="0"/>
        <v>100</v>
      </c>
      <c r="F44" s="599"/>
      <c r="G44" s="52"/>
      <c r="H44" s="52"/>
      <c r="I44" s="52"/>
      <c r="K44" s="54"/>
      <c r="L44" s="54"/>
    </row>
    <row r="45" spans="1:12" s="264" customFormat="1" ht="18.95" customHeight="1">
      <c r="A45" s="183" t="s">
        <v>248</v>
      </c>
      <c r="B45" s="25" t="s">
        <v>423</v>
      </c>
      <c r="C45" s="157">
        <v>1085.1000000000001</v>
      </c>
      <c r="D45" s="157">
        <v>930.6</v>
      </c>
      <c r="E45" s="324">
        <f t="shared" si="0"/>
        <v>85.761680951064406</v>
      </c>
      <c r="F45" s="599"/>
      <c r="G45" s="52"/>
      <c r="H45" s="52"/>
      <c r="I45" s="52"/>
      <c r="K45" s="54"/>
      <c r="L45" s="54"/>
    </row>
    <row r="46" spans="1:12" s="264" customFormat="1" ht="18.95" customHeight="1">
      <c r="A46" s="183" t="s">
        <v>246</v>
      </c>
      <c r="B46" s="25" t="s">
        <v>245</v>
      </c>
      <c r="C46" s="157">
        <v>875.5</v>
      </c>
      <c r="D46" s="157">
        <v>875.5</v>
      </c>
      <c r="E46" s="324">
        <f t="shared" si="0"/>
        <v>100</v>
      </c>
      <c r="F46" s="599"/>
      <c r="G46" s="52"/>
      <c r="H46" s="52"/>
      <c r="I46" s="52"/>
      <c r="K46" s="54"/>
      <c r="L46" s="54"/>
    </row>
    <row r="47" spans="1:12" s="264" customFormat="1" ht="18.95" customHeight="1">
      <c r="A47" s="183" t="s">
        <v>244</v>
      </c>
      <c r="B47" s="25" t="s">
        <v>243</v>
      </c>
      <c r="C47" s="157">
        <v>657.6</v>
      </c>
      <c r="D47" s="157">
        <v>657.6</v>
      </c>
      <c r="E47" s="324">
        <f t="shared" si="0"/>
        <v>100</v>
      </c>
      <c r="F47" s="599"/>
      <c r="G47" s="52"/>
      <c r="H47" s="52"/>
      <c r="I47" s="52"/>
      <c r="K47" s="54"/>
      <c r="L47" s="54"/>
    </row>
    <row r="48" spans="1:12" s="264" customFormat="1" ht="18.95" customHeight="1">
      <c r="A48" s="183" t="s">
        <v>242</v>
      </c>
      <c r="B48" s="25" t="s">
        <v>241</v>
      </c>
      <c r="C48" s="157">
        <v>743</v>
      </c>
      <c r="D48" s="157">
        <v>0</v>
      </c>
      <c r="E48" s="324">
        <f t="shared" si="0"/>
        <v>0</v>
      </c>
      <c r="F48" s="599"/>
      <c r="G48" s="52"/>
      <c r="H48" s="52"/>
      <c r="I48" s="52"/>
      <c r="K48" s="54"/>
      <c r="L48" s="54"/>
    </row>
    <row r="49" spans="1:12" s="264" customFormat="1" ht="18.95" customHeight="1">
      <c r="A49" s="183" t="s">
        <v>240</v>
      </c>
      <c r="B49" s="25" t="s">
        <v>239</v>
      </c>
      <c r="C49" s="157">
        <v>203.9</v>
      </c>
      <c r="D49" s="157">
        <v>203.9</v>
      </c>
      <c r="E49" s="324">
        <f t="shared" si="0"/>
        <v>100</v>
      </c>
      <c r="F49" s="599"/>
      <c r="G49" s="52"/>
      <c r="H49" s="52"/>
      <c r="I49" s="52"/>
      <c r="K49" s="54"/>
      <c r="L49" s="54"/>
    </row>
    <row r="50" spans="1:12" s="264" customFormat="1" ht="18.95" customHeight="1">
      <c r="A50" s="183" t="s">
        <v>238</v>
      </c>
      <c r="B50" s="25" t="s">
        <v>84</v>
      </c>
      <c r="C50" s="157">
        <v>371.20000000000005</v>
      </c>
      <c r="D50" s="157">
        <v>371.20000000000005</v>
      </c>
      <c r="E50" s="324">
        <f t="shared" si="0"/>
        <v>100</v>
      </c>
      <c r="F50" s="599"/>
      <c r="G50" s="52"/>
      <c r="H50" s="52"/>
      <c r="I50" s="52"/>
      <c r="K50" s="54"/>
      <c r="L50" s="54"/>
    </row>
    <row r="51" spans="1:12" s="264" customFormat="1" ht="18.95" customHeight="1">
      <c r="A51" s="183" t="s">
        <v>236</v>
      </c>
      <c r="B51" s="25" t="s">
        <v>86</v>
      </c>
      <c r="C51" s="157">
        <v>157.80000000000001</v>
      </c>
      <c r="D51" s="157">
        <v>157.80000000000001</v>
      </c>
      <c r="E51" s="324">
        <f t="shared" si="0"/>
        <v>100</v>
      </c>
      <c r="F51" s="599"/>
      <c r="G51" s="52"/>
      <c r="H51" s="52"/>
      <c r="I51" s="52"/>
      <c r="K51" s="54"/>
      <c r="L51" s="54"/>
    </row>
    <row r="52" spans="1:12" s="54" customFormat="1" ht="18.95" customHeight="1">
      <c r="A52" s="57"/>
      <c r="B52" s="56" t="s">
        <v>89</v>
      </c>
      <c r="C52" s="55">
        <f>SUM(C11:C51)</f>
        <v>30731.3</v>
      </c>
      <c r="D52" s="55">
        <f>SUM(D11:D51)</f>
        <v>28331.600000000002</v>
      </c>
      <c r="E52" s="55">
        <f>D52/C52*100</f>
        <v>92.191348885338414</v>
      </c>
    </row>
    <row r="53" spans="1:12">
      <c r="B53" s="53"/>
      <c r="C53" s="53"/>
    </row>
    <row r="54" spans="1:12">
      <c r="B54" s="53"/>
      <c r="C54" s="53"/>
    </row>
    <row r="55" spans="1:12">
      <c r="A55" s="864" t="s">
        <v>334</v>
      </c>
      <c r="B55" s="864"/>
      <c r="C55" s="864"/>
      <c r="D55" s="865"/>
      <c r="E55" s="865"/>
    </row>
    <row r="58" spans="1:12">
      <c r="D58" s="134"/>
    </row>
    <row r="59" spans="1:12">
      <c r="C59" s="134"/>
      <c r="D59" s="134"/>
    </row>
    <row r="60" spans="1:12">
      <c r="C60" s="134"/>
      <c r="D60" s="134"/>
    </row>
  </sheetData>
  <mergeCells count="9">
    <mergeCell ref="A55:E55"/>
    <mergeCell ref="A5:C5"/>
    <mergeCell ref="A6:E6"/>
    <mergeCell ref="A7:E7"/>
    <mergeCell ref="A9:A10"/>
    <mergeCell ref="B9:B10"/>
    <mergeCell ref="C9:C10"/>
    <mergeCell ref="D9:D10"/>
    <mergeCell ref="E9:E10"/>
  </mergeCells>
  <pageMargins left="0.94488188976377963" right="0.39370078740157483" top="0.86614173228346458" bottom="0.6692913385826772" header="0.39370078740157483" footer="0.27559055118110237"/>
  <pageSetup paperSize="9" orientation="portrait" r:id="rId1"/>
  <headerFooter differentFirst="1">
    <oddHeader xml:space="preserve">&amp;C&amp;P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0"/>
  </sheetPr>
  <dimension ref="A1:I34"/>
  <sheetViews>
    <sheetView topLeftCell="A18" workbookViewId="0">
      <selection activeCell="G32" sqref="G32"/>
    </sheetView>
  </sheetViews>
  <sheetFormatPr defaultColWidth="9.140625" defaultRowHeight="18.75"/>
  <cols>
    <col min="1" max="1" width="5.28515625" style="30" customWidth="1"/>
    <col min="2" max="2" width="39.140625" style="29" customWidth="1"/>
    <col min="3" max="3" width="14.140625" style="28" customWidth="1"/>
    <col min="4" max="4" width="11.42578125" style="27" customWidth="1"/>
    <col min="5" max="5" width="12.85546875" style="3" customWidth="1"/>
    <col min="6" max="6" width="8.85546875" style="3" customWidth="1"/>
    <col min="7" max="7" width="9.140625" style="3"/>
    <col min="8" max="8" width="12.7109375" style="3" customWidth="1"/>
    <col min="9" max="9" width="18.7109375" style="569" customWidth="1"/>
    <col min="10" max="16384" width="9.140625" style="3"/>
  </cols>
  <sheetData>
    <row r="1" spans="1:9" s="18" customFormat="1" ht="264.75" hidden="1" customHeight="1">
      <c r="A1" s="41" t="s">
        <v>318</v>
      </c>
      <c r="B1" s="20" t="s">
        <v>317</v>
      </c>
      <c r="C1" s="40" t="s">
        <v>333</v>
      </c>
      <c r="D1" s="39"/>
      <c r="I1" s="567"/>
    </row>
    <row r="2" spans="1:9" s="11" customFormat="1" ht="409.5" hidden="1" customHeight="1">
      <c r="A2" s="38" t="s">
        <v>318</v>
      </c>
      <c r="B2" s="16" t="s">
        <v>317</v>
      </c>
      <c r="C2" s="37" t="s">
        <v>332</v>
      </c>
      <c r="D2" s="33"/>
      <c r="I2" s="568"/>
    </row>
    <row r="3" spans="1:9" s="311" customFormat="1">
      <c r="A3" s="846"/>
      <c r="B3" s="837"/>
      <c r="C3" s="845" t="s">
        <v>801</v>
      </c>
      <c r="D3" s="837"/>
      <c r="E3" s="837"/>
    </row>
    <row r="4" spans="1:9" s="311" customFormat="1">
      <c r="A4" s="836"/>
      <c r="B4" s="837"/>
      <c r="C4" s="845" t="s">
        <v>785</v>
      </c>
      <c r="D4" s="837"/>
      <c r="E4" s="837"/>
      <c r="G4" s="827"/>
    </row>
    <row r="5" spans="1:9" s="311" customFormat="1">
      <c r="A5" s="836"/>
      <c r="B5" s="837"/>
      <c r="C5" s="845" t="s">
        <v>786</v>
      </c>
      <c r="D5" s="837"/>
      <c r="E5" s="837"/>
      <c r="G5" s="827"/>
    </row>
    <row r="6" spans="1:9" s="311" customFormat="1">
      <c r="A6" s="836"/>
      <c r="B6" s="837"/>
      <c r="C6" s="845" t="s">
        <v>788</v>
      </c>
      <c r="D6" s="837"/>
      <c r="E6" s="837"/>
      <c r="G6" s="827"/>
    </row>
    <row r="7" spans="1:9" s="11" customFormat="1" ht="18" customHeight="1">
      <c r="A7" s="912"/>
      <c r="B7" s="912"/>
      <c r="C7" s="912"/>
      <c r="D7" s="33"/>
      <c r="I7" s="568"/>
    </row>
    <row r="8" spans="1:9" s="11" customFormat="1">
      <c r="A8" s="913" t="s">
        <v>90</v>
      </c>
      <c r="B8" s="913"/>
      <c r="C8" s="913"/>
      <c r="D8" s="865"/>
      <c r="E8" s="865"/>
      <c r="I8" s="568"/>
    </row>
    <row r="9" spans="1:9" s="11" customFormat="1" ht="36.75" customHeight="1">
      <c r="A9" s="949" t="s">
        <v>649</v>
      </c>
      <c r="B9" s="949"/>
      <c r="C9" s="949"/>
      <c r="D9" s="881"/>
      <c r="E9" s="881"/>
      <c r="I9" s="568"/>
    </row>
    <row r="10" spans="1:9" s="11" customFormat="1" ht="18" customHeight="1">
      <c r="A10" s="36"/>
      <c r="B10" s="35"/>
      <c r="C10" s="34"/>
      <c r="D10" s="33"/>
      <c r="I10" s="568"/>
    </row>
    <row r="11" spans="1:9" s="32" customFormat="1" ht="19.5" customHeight="1">
      <c r="A11" s="916" t="s">
        <v>0</v>
      </c>
      <c r="B11" s="916" t="s">
        <v>343</v>
      </c>
      <c r="C11" s="916" t="s">
        <v>320</v>
      </c>
      <c r="D11" s="917" t="s">
        <v>321</v>
      </c>
      <c r="E11" s="918" t="s">
        <v>322</v>
      </c>
      <c r="I11" s="608"/>
    </row>
    <row r="12" spans="1:9" s="32" customFormat="1" ht="69.75" customHeight="1">
      <c r="A12" s="916"/>
      <c r="B12" s="916"/>
      <c r="C12" s="870"/>
      <c r="D12" s="870"/>
      <c r="E12" s="870"/>
      <c r="I12" s="608"/>
    </row>
    <row r="13" spans="1:9" s="7" customFormat="1" ht="19.5" customHeight="1">
      <c r="A13" s="150" t="s">
        <v>315</v>
      </c>
      <c r="B13" s="214" t="s">
        <v>95</v>
      </c>
      <c r="C13" s="458">
        <v>2500</v>
      </c>
      <c r="D13" s="458">
        <v>2500</v>
      </c>
      <c r="E13" s="153">
        <f>D13/C13*100</f>
        <v>100</v>
      </c>
      <c r="F13" s="607"/>
      <c r="I13" s="609"/>
    </row>
    <row r="14" spans="1:9" s="7" customFormat="1" ht="19.5" customHeight="1">
      <c r="A14" s="150"/>
      <c r="B14" s="186" t="s">
        <v>1</v>
      </c>
      <c r="C14" s="282"/>
      <c r="D14" s="133"/>
      <c r="E14" s="153"/>
      <c r="F14" s="607"/>
      <c r="I14" s="609"/>
    </row>
    <row r="15" spans="1:9" s="7" customFormat="1" ht="36" customHeight="1">
      <c r="A15" s="150" t="s">
        <v>151</v>
      </c>
      <c r="B15" s="186" t="s">
        <v>326</v>
      </c>
      <c r="C15" s="282">
        <v>2500</v>
      </c>
      <c r="D15" s="282">
        <v>2500</v>
      </c>
      <c r="E15" s="370">
        <f>D15/C15*100</f>
        <v>100</v>
      </c>
      <c r="F15" s="607"/>
      <c r="I15" s="609"/>
    </row>
    <row r="16" spans="1:9" s="7" customFormat="1" ht="19.5" customHeight="1">
      <c r="A16" s="150" t="s">
        <v>313</v>
      </c>
      <c r="B16" s="196" t="s">
        <v>112</v>
      </c>
      <c r="C16" s="458">
        <v>6500</v>
      </c>
      <c r="D16" s="458">
        <v>6500</v>
      </c>
      <c r="E16" s="153">
        <f>D16/C16*100</f>
        <v>100</v>
      </c>
      <c r="F16" s="607"/>
      <c r="I16" s="609"/>
    </row>
    <row r="17" spans="1:9" s="7" customFormat="1" ht="17.25" customHeight="1">
      <c r="A17" s="150"/>
      <c r="B17" s="197" t="s">
        <v>1</v>
      </c>
      <c r="C17" s="282"/>
      <c r="D17" s="133"/>
      <c r="E17" s="153"/>
      <c r="F17" s="607"/>
      <c r="I17" s="609"/>
    </row>
    <row r="18" spans="1:9" s="7" customFormat="1" ht="21" customHeight="1">
      <c r="A18" s="150" t="s">
        <v>154</v>
      </c>
      <c r="B18" s="197" t="s">
        <v>35</v>
      </c>
      <c r="C18" s="282">
        <v>6500</v>
      </c>
      <c r="D18" s="282">
        <v>6500</v>
      </c>
      <c r="E18" s="370">
        <f>D18/C18*100</f>
        <v>100</v>
      </c>
      <c r="F18" s="607"/>
      <c r="I18" s="609"/>
    </row>
    <row r="19" spans="1:9" s="7" customFormat="1" ht="19.5" customHeight="1">
      <c r="A19" s="150" t="s">
        <v>311</v>
      </c>
      <c r="B19" s="196" t="s">
        <v>114</v>
      </c>
      <c r="C19" s="458">
        <v>869.5</v>
      </c>
      <c r="D19" s="458">
        <v>869.5</v>
      </c>
      <c r="E19" s="153">
        <f>D19/C19*100</f>
        <v>100</v>
      </c>
      <c r="F19" s="607"/>
      <c r="I19" s="609"/>
    </row>
    <row r="20" spans="1:9" ht="19.5" customHeight="1">
      <c r="A20" s="150"/>
      <c r="B20" s="197" t="s">
        <v>1</v>
      </c>
      <c r="C20" s="282"/>
      <c r="D20" s="459"/>
      <c r="E20" s="370"/>
      <c r="F20" s="607"/>
    </row>
    <row r="21" spans="1:9">
      <c r="A21" s="150" t="s">
        <v>157</v>
      </c>
      <c r="B21" s="197" t="s">
        <v>446</v>
      </c>
      <c r="C21" s="282">
        <v>869.5</v>
      </c>
      <c r="D21" s="282">
        <v>869.5</v>
      </c>
      <c r="E21" s="370">
        <f t="shared" ref="E21:E27" si="0">D21/C21*100</f>
        <v>100</v>
      </c>
      <c r="F21" s="607"/>
    </row>
    <row r="22" spans="1:9" ht="37.5">
      <c r="A22" s="150" t="s">
        <v>309</v>
      </c>
      <c r="B22" s="2" t="s">
        <v>459</v>
      </c>
      <c r="C22" s="458">
        <v>1500</v>
      </c>
      <c r="D22" s="458">
        <f>D24</f>
        <v>1484</v>
      </c>
      <c r="E22" s="153">
        <f t="shared" si="0"/>
        <v>98.933333333333323</v>
      </c>
      <c r="F22" s="607"/>
    </row>
    <row r="23" spans="1:9">
      <c r="A23" s="150"/>
      <c r="B23" s="197" t="s">
        <v>1</v>
      </c>
      <c r="C23" s="282"/>
      <c r="D23" s="460"/>
      <c r="E23" s="370"/>
      <c r="F23" s="607"/>
    </row>
    <row r="24" spans="1:9">
      <c r="A24" s="150" t="s">
        <v>161</v>
      </c>
      <c r="B24" s="197" t="s">
        <v>73</v>
      </c>
      <c r="C24" s="282">
        <v>1500</v>
      </c>
      <c r="D24" s="282">
        <v>1484</v>
      </c>
      <c r="E24" s="370">
        <f t="shared" si="0"/>
        <v>98.933333333333323</v>
      </c>
      <c r="F24" s="607"/>
    </row>
    <row r="25" spans="1:9">
      <c r="A25" s="150" t="s">
        <v>307</v>
      </c>
      <c r="B25" s="214" t="s">
        <v>84</v>
      </c>
      <c r="C25" s="458">
        <v>500</v>
      </c>
      <c r="D25" s="458">
        <v>500</v>
      </c>
      <c r="E25" s="153">
        <f t="shared" si="0"/>
        <v>100</v>
      </c>
      <c r="F25" s="607"/>
    </row>
    <row r="26" spans="1:9">
      <c r="A26" s="150" t="s">
        <v>305</v>
      </c>
      <c r="B26" s="214" t="s">
        <v>85</v>
      </c>
      <c r="C26" s="458">
        <v>2450</v>
      </c>
      <c r="D26" s="458">
        <v>2450</v>
      </c>
      <c r="E26" s="153">
        <f t="shared" si="0"/>
        <v>100</v>
      </c>
      <c r="F26" s="607"/>
    </row>
    <row r="27" spans="1:9">
      <c r="A27" s="150"/>
      <c r="B27" s="457" t="s">
        <v>89</v>
      </c>
      <c r="C27" s="282">
        <f>C13+C16+C22+C19+C25+C26</f>
        <v>14319.5</v>
      </c>
      <c r="D27" s="282">
        <f>D13+D16+D22+D19+D25+D26</f>
        <v>14303.5</v>
      </c>
      <c r="E27" s="370">
        <f t="shared" si="0"/>
        <v>99.888264255036844</v>
      </c>
    </row>
    <row r="29" spans="1:9">
      <c r="A29" s="947" t="s">
        <v>330</v>
      </c>
      <c r="B29" s="947"/>
      <c r="C29" s="947"/>
      <c r="D29" s="948"/>
      <c r="E29" s="948"/>
    </row>
    <row r="30" spans="1:9">
      <c r="A30" s="601"/>
      <c r="B30" s="602"/>
      <c r="C30" s="603"/>
      <c r="D30" s="600"/>
      <c r="E30" s="600"/>
    </row>
    <row r="31" spans="1:9">
      <c r="A31" s="601"/>
      <c r="B31" s="602"/>
      <c r="C31" s="603"/>
      <c r="D31" s="600"/>
      <c r="E31" s="600"/>
    </row>
    <row r="32" spans="1:9">
      <c r="A32" s="601"/>
      <c r="B32" s="602"/>
      <c r="C32" s="604"/>
      <c r="D32" s="604"/>
      <c r="E32" s="605"/>
    </row>
    <row r="33" spans="1:5">
      <c r="A33" s="601"/>
      <c r="B33" s="602"/>
      <c r="C33" s="603"/>
      <c r="D33" s="606"/>
      <c r="E33" s="605"/>
    </row>
    <row r="34" spans="1:5">
      <c r="A34" s="601"/>
      <c r="B34" s="602"/>
      <c r="C34" s="603"/>
      <c r="D34" s="606"/>
      <c r="E34" s="605"/>
    </row>
  </sheetData>
  <customSheetViews>
    <customSheetView guid="{4165943C-756F-4CCF-9247-CE2CFD5C8A6E}" showPageBreaks="1" hiddenRows="1" topLeftCell="A3">
      <selection activeCell="J15" sqref="J15"/>
      <pageMargins left="0.7" right="0.7" top="0.75" bottom="0.75" header="0.3" footer="0.3"/>
      <pageSetup paperSize="9" orientation="portrait" r:id="rId1"/>
    </customSheetView>
    <customSheetView guid="{ACD9C512-63C9-4003-B6FE-104619FB99E9}" hiddenRows="1" topLeftCell="A3">
      <selection activeCell="D25" sqref="D25"/>
      <pageMargins left="0.7" right="0.7" top="0.75" bottom="0.75" header="0.3" footer="0.3"/>
      <pageSetup paperSize="9" orientation="portrait" r:id="rId2"/>
    </customSheetView>
    <customSheetView guid="{B576D719-61CB-4288-93D5-A83B12AD9238}" hiddenRows="1" topLeftCell="A3">
      <selection activeCell="B16" sqref="B16"/>
      <pageMargins left="0.7" right="0.7" top="0.75" bottom="0.75" header="0.3" footer="0.3"/>
    </customSheetView>
    <customSheetView guid="{9FFDC49B-567C-47F9-93E0-A54EE725B9D9}" hiddenRows="1" topLeftCell="A3">
      <selection activeCell="D17" sqref="D17"/>
      <pageMargins left="0.7" right="0.7" top="0.75" bottom="0.75" header="0.3" footer="0.3"/>
      <pageSetup paperSize="9" orientation="portrait" r:id="rId3"/>
    </customSheetView>
    <customSheetView guid="{6F7F94C3-6637-4894-B83A-C8AF9202C62B}" hiddenRows="1" topLeftCell="A3">
      <selection activeCell="C15" sqref="C15"/>
      <pageMargins left="0.7" right="0.7" top="0.75" bottom="0.75" header="0.3" footer="0.3"/>
      <pageSetup paperSize="9" orientation="portrait" r:id="rId4"/>
    </customSheetView>
    <customSheetView guid="{5C07212E-82C1-4D83-BD39-AC2BD6D97870}" showPageBreaks="1" hiddenRows="1" topLeftCell="A6">
      <selection activeCell="D20" sqref="D20:E21"/>
      <pageMargins left="0.7" right="0.7" top="0.75" bottom="0.75" header="0.3" footer="0.3"/>
      <pageSetup paperSize="9" orientation="portrait" r:id="rId5"/>
    </customSheetView>
    <customSheetView guid="{D3711D91-0EFF-403F-B1CB-699C878CEC92}" hiddenRows="1" topLeftCell="A3">
      <selection activeCell="D17" sqref="D17"/>
      <pageMargins left="0.7" right="0.7" top="0.75" bottom="0.75" header="0.3" footer="0.3"/>
      <pageSetup paperSize="9" orientation="portrait" r:id="rId6"/>
    </customSheetView>
  </customSheetViews>
  <mergeCells count="9">
    <mergeCell ref="A7:C7"/>
    <mergeCell ref="D11:D12"/>
    <mergeCell ref="E11:E12"/>
    <mergeCell ref="A29:E29"/>
    <mergeCell ref="A9:E9"/>
    <mergeCell ref="A8:E8"/>
    <mergeCell ref="A11:A12"/>
    <mergeCell ref="B11:B12"/>
    <mergeCell ref="C11:C12"/>
  </mergeCells>
  <pageMargins left="1.0629921259842521" right="0.59055118110236227" top="0.94488188976377963" bottom="0.78740157480314965" header="0.43307086614173229" footer="0.31496062992125984"/>
  <pageSetup paperSize="9" orientation="portrait" r:id="rId7"/>
  <headerFooter differentFirst="1">
    <oddHeader xml:space="preserve">&amp;C&amp;P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0"/>
  </sheetPr>
  <dimension ref="A1:K24"/>
  <sheetViews>
    <sheetView workbookViewId="0">
      <selection activeCell="M14" sqref="M14"/>
    </sheetView>
  </sheetViews>
  <sheetFormatPr defaultColWidth="9.140625" defaultRowHeight="12.75"/>
  <cols>
    <col min="1" max="1" width="5" style="291" customWidth="1"/>
    <col min="2" max="2" width="39.85546875" style="291" customWidth="1"/>
    <col min="3" max="3" width="14.140625" style="291" customWidth="1"/>
    <col min="4" max="4" width="15" style="291" customWidth="1"/>
    <col min="5" max="5" width="12.5703125" style="291" customWidth="1"/>
    <col min="6" max="6" width="14.7109375" style="291" customWidth="1"/>
    <col min="7" max="7" width="13.7109375" style="291" customWidth="1"/>
    <col min="8" max="8" width="17.7109375" style="291" customWidth="1"/>
    <col min="9" max="16384" width="9.140625" style="291"/>
  </cols>
  <sheetData>
    <row r="1" spans="1:11" s="311" customFormat="1" ht="18.75">
      <c r="A1" s="846"/>
      <c r="B1" s="837"/>
      <c r="C1" s="847" t="s">
        <v>802</v>
      </c>
      <c r="D1" s="837"/>
      <c r="E1" s="837"/>
    </row>
    <row r="2" spans="1:11" s="311" customFormat="1" ht="18.75">
      <c r="A2" s="836"/>
      <c r="B2" s="837"/>
      <c r="C2" s="847" t="s">
        <v>785</v>
      </c>
      <c r="D2" s="837"/>
      <c r="E2" s="837"/>
      <c r="G2" s="827"/>
    </row>
    <row r="3" spans="1:11" s="311" customFormat="1" ht="18.75">
      <c r="A3" s="836"/>
      <c r="B3" s="837"/>
      <c r="C3" s="847" t="s">
        <v>786</v>
      </c>
      <c r="D3" s="837"/>
      <c r="E3" s="837"/>
      <c r="G3" s="827"/>
    </row>
    <row r="4" spans="1:11" s="311" customFormat="1" ht="18.75">
      <c r="A4" s="836"/>
      <c r="B4" s="837"/>
      <c r="C4" s="847" t="s">
        <v>788</v>
      </c>
      <c r="D4" s="837"/>
      <c r="E4" s="837"/>
      <c r="G4" s="827"/>
    </row>
    <row r="5" spans="1:11" ht="18.75">
      <c r="A5" s="953"/>
      <c r="B5" s="954"/>
      <c r="C5" s="954"/>
      <c r="E5" s="292"/>
    </row>
    <row r="6" spans="1:11" ht="18.75" customHeight="1">
      <c r="A6" s="955" t="s">
        <v>90</v>
      </c>
      <c r="B6" s="956"/>
      <c r="C6" s="956"/>
      <c r="D6" s="952"/>
      <c r="E6" s="952"/>
    </row>
    <row r="7" spans="1:11" ht="138" customHeight="1">
      <c r="A7" s="957" t="s">
        <v>650</v>
      </c>
      <c r="B7" s="958"/>
      <c r="C7" s="958"/>
      <c r="D7" s="959"/>
      <c r="E7" s="959"/>
    </row>
    <row r="8" spans="1:11" ht="19.5" hidden="1" customHeight="1">
      <c r="A8" s="293"/>
      <c r="B8" s="294"/>
      <c r="C8" s="294"/>
      <c r="D8" s="295"/>
      <c r="E8" s="295"/>
    </row>
    <row r="9" spans="1:11" s="296" customFormat="1" ht="18" customHeight="1">
      <c r="A9" s="960" t="s">
        <v>0</v>
      </c>
      <c r="B9" s="960" t="s">
        <v>847</v>
      </c>
      <c r="C9" s="950" t="s">
        <v>336</v>
      </c>
      <c r="D9" s="950" t="s">
        <v>335</v>
      </c>
      <c r="E9" s="950" t="s">
        <v>322</v>
      </c>
    </row>
    <row r="10" spans="1:11" s="296" customFormat="1" ht="69.75" customHeight="1">
      <c r="A10" s="960"/>
      <c r="B10" s="960"/>
      <c r="C10" s="950"/>
      <c r="D10" s="950"/>
      <c r="E10" s="950"/>
    </row>
    <row r="11" spans="1:11" s="296" customFormat="1" ht="18" customHeight="1">
      <c r="A11" s="297">
        <v>1</v>
      </c>
      <c r="B11" s="448" t="s">
        <v>304</v>
      </c>
      <c r="C11" s="462">
        <v>29685.79</v>
      </c>
      <c r="D11" s="775">
        <v>29214.100000000002</v>
      </c>
      <c r="E11" s="155">
        <f>D11/C11*100</f>
        <v>98.411057950622165</v>
      </c>
      <c r="F11" s="366"/>
      <c r="G11" s="651"/>
      <c r="H11" s="652"/>
      <c r="I11" s="665"/>
      <c r="J11" s="665"/>
      <c r="K11" s="665"/>
    </row>
    <row r="12" spans="1:11" s="296" customFormat="1" ht="18" customHeight="1">
      <c r="A12" s="297">
        <v>2</v>
      </c>
      <c r="B12" s="192" t="s">
        <v>302</v>
      </c>
      <c r="C12" s="464">
        <v>3600</v>
      </c>
      <c r="D12" s="775">
        <v>0</v>
      </c>
      <c r="E12" s="155">
        <f>D12/C12*100</f>
        <v>0</v>
      </c>
      <c r="F12" s="366"/>
      <c r="G12" s="651"/>
      <c r="H12" s="652"/>
      <c r="I12" s="665"/>
      <c r="J12" s="665"/>
      <c r="K12" s="665"/>
    </row>
    <row r="13" spans="1:11" ht="18" customHeight="1">
      <c r="A13" s="299">
        <v>3</v>
      </c>
      <c r="B13" s="448" t="s">
        <v>298</v>
      </c>
      <c r="C13" s="408">
        <v>215266.6</v>
      </c>
      <c r="D13" s="775">
        <v>30327.7</v>
      </c>
      <c r="E13" s="155">
        <f>D13/C13*100</f>
        <v>14.088437314474239</v>
      </c>
      <c r="F13" s="366"/>
      <c r="G13" s="651"/>
      <c r="H13" s="652"/>
      <c r="I13" s="665"/>
      <c r="J13" s="665"/>
      <c r="K13" s="302"/>
    </row>
    <row r="14" spans="1:11" ht="18" customHeight="1">
      <c r="A14" s="299">
        <v>4</v>
      </c>
      <c r="B14" s="184" t="s">
        <v>247</v>
      </c>
      <c r="C14" s="408">
        <v>7594</v>
      </c>
      <c r="D14" s="775">
        <v>2271.2000000000003</v>
      </c>
      <c r="E14" s="155">
        <f>D14/C14*100</f>
        <v>29.907821964708987</v>
      </c>
      <c r="F14" s="366"/>
      <c r="G14" s="651"/>
      <c r="H14" s="652"/>
      <c r="I14" s="665"/>
      <c r="J14" s="665"/>
      <c r="K14" s="302"/>
    </row>
    <row r="15" spans="1:11" ht="18" customHeight="1">
      <c r="A15" s="44">
        <v>5</v>
      </c>
      <c r="B15" s="448" t="s">
        <v>245</v>
      </c>
      <c r="C15" s="408">
        <v>7012</v>
      </c>
      <c r="D15" s="775">
        <v>0</v>
      </c>
      <c r="E15" s="155">
        <f>D15/C15*100</f>
        <v>0</v>
      </c>
      <c r="F15" s="366"/>
      <c r="G15" s="651"/>
      <c r="H15" s="652"/>
      <c r="I15" s="665"/>
      <c r="J15" s="302"/>
      <c r="K15" s="302"/>
    </row>
    <row r="16" spans="1:11" ht="18" customHeight="1">
      <c r="A16" s="44"/>
      <c r="B16" s="448" t="s">
        <v>456</v>
      </c>
      <c r="C16" s="463">
        <f>399564.02-263158.39</f>
        <v>136405.63</v>
      </c>
      <c r="D16" s="775"/>
      <c r="E16" s="155"/>
      <c r="F16" s="366"/>
      <c r="G16" s="302"/>
      <c r="H16" s="302"/>
      <c r="I16" s="302"/>
      <c r="J16" s="302"/>
      <c r="K16" s="302"/>
    </row>
    <row r="17" spans="1:5" ht="18.75">
      <c r="A17" s="300"/>
      <c r="B17" s="301" t="s">
        <v>89</v>
      </c>
      <c r="C17" s="298">
        <f>SUM(C11:C16)</f>
        <v>399564.02</v>
      </c>
      <c r="D17" s="776">
        <f>SUM(D11:D15)</f>
        <v>61813</v>
      </c>
      <c r="E17" s="155">
        <f>D17/C17*100</f>
        <v>15.470111648190946</v>
      </c>
    </row>
    <row r="18" spans="1:5">
      <c r="B18" s="302"/>
      <c r="C18" s="461"/>
      <c r="D18" s="303"/>
    </row>
    <row r="19" spans="1:5">
      <c r="B19" s="302"/>
      <c r="C19" s="304"/>
    </row>
    <row r="20" spans="1:5">
      <c r="A20" s="951" t="s">
        <v>570</v>
      </c>
      <c r="B20" s="951"/>
      <c r="C20" s="951"/>
      <c r="D20" s="952"/>
      <c r="E20" s="952"/>
    </row>
    <row r="21" spans="1:5">
      <c r="D21" s="365"/>
    </row>
    <row r="24" spans="1:5">
      <c r="C24" s="664"/>
      <c r="D24" s="664"/>
    </row>
  </sheetData>
  <customSheetViews>
    <customSheetView guid="{4165943C-756F-4CCF-9247-CE2CFD5C8A6E}" showPageBreaks="1" hiddenRows="1">
      <selection activeCell="D11" sqref="D11"/>
      <pageMargins left="0.7" right="0.7" top="0.75" bottom="0.75" header="0.3" footer="0.3"/>
      <pageSetup paperSize="9" orientation="portrait" r:id="rId1"/>
    </customSheetView>
    <customSheetView guid="{ACD9C512-63C9-4003-B6FE-104619FB99E9}" topLeftCell="A7">
      <selection activeCell="D25" sqref="D25"/>
      <pageMargins left="0.7" right="0.7" top="0.75" bottom="0.75" header="0.3" footer="0.3"/>
      <pageSetup paperSize="9" orientation="portrait" r:id="rId2"/>
    </customSheetView>
    <customSheetView guid="{B576D719-61CB-4288-93D5-A83B12AD9238}">
      <selection activeCell="B23" sqref="B23"/>
      <pageMargins left="0.7" right="0.7" top="0.75" bottom="0.75" header="0.3" footer="0.3"/>
      <pageSetup paperSize="9" orientation="portrait" r:id="rId3"/>
    </customSheetView>
    <customSheetView guid="{9FFDC49B-567C-47F9-93E0-A54EE725B9D9}" topLeftCell="A7">
      <selection activeCell="B23" sqref="B23"/>
      <pageMargins left="0.7" right="0.7" top="0.75" bottom="0.75" header="0.3" footer="0.3"/>
      <pageSetup paperSize="9" orientation="portrait" r:id="rId4"/>
    </customSheetView>
    <customSheetView guid="{6F7F94C3-6637-4894-B83A-C8AF9202C62B}" topLeftCell="A7">
      <selection activeCell="D8" sqref="D8:D14"/>
      <pageMargins left="0.7" right="0.7" top="0.75" bottom="0.75" header="0.3" footer="0.3"/>
      <pageSetup paperSize="9" orientation="portrait" r:id="rId5"/>
    </customSheetView>
    <customSheetView guid="{5C07212E-82C1-4D83-BD39-AC2BD6D97870}" showPageBreaks="1" topLeftCell="A5">
      <selection activeCell="D20" sqref="D20"/>
      <pageMargins left="0.7" right="0.7" top="0.75" bottom="0.75" header="0.3" footer="0.3"/>
      <pageSetup paperSize="9" orientation="portrait" r:id="rId6"/>
    </customSheetView>
    <customSheetView guid="{D3711D91-0EFF-403F-B1CB-699C878CEC92}" topLeftCell="A7">
      <selection activeCell="B23" sqref="B23"/>
      <pageMargins left="0.7" right="0.7" top="0.75" bottom="0.75" header="0.3" footer="0.3"/>
      <pageSetup paperSize="9" orientation="portrait" r:id="rId7"/>
    </customSheetView>
  </customSheetViews>
  <mergeCells count="9">
    <mergeCell ref="E9:E10"/>
    <mergeCell ref="A20:E20"/>
    <mergeCell ref="A5:C5"/>
    <mergeCell ref="A6:E6"/>
    <mergeCell ref="A7:E7"/>
    <mergeCell ref="A9:A10"/>
    <mergeCell ref="B9:B10"/>
    <mergeCell ref="C9:C10"/>
    <mergeCell ref="D9:D10"/>
  </mergeCells>
  <pageMargins left="0.98425196850393704" right="0.39370078740157483" top="0.98425196850393704" bottom="0.78740157480314965" header="0.47244094488188981" footer="0.31496062992125984"/>
  <pageSetup paperSize="9" orientation="portrait" r:id="rId8"/>
  <headerFooter differentFirst="1">
    <oddHeader xml:space="preserve">&amp;C&amp;P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I82"/>
  <sheetViews>
    <sheetView topLeftCell="A31" workbookViewId="0">
      <selection activeCell="I44" sqref="I44"/>
    </sheetView>
  </sheetViews>
  <sheetFormatPr defaultRowHeight="12.75"/>
  <cols>
    <col min="1" max="1" width="5.5703125" style="208" customWidth="1"/>
    <col min="2" max="2" width="45.7109375" style="208" customWidth="1"/>
    <col min="3" max="3" width="14.7109375" style="224" customWidth="1"/>
    <col min="4" max="4" width="14.42578125" style="208" customWidth="1"/>
    <col min="5" max="5" width="13.140625" style="208" customWidth="1"/>
    <col min="6" max="8" width="9.140625" style="208"/>
    <col min="9" max="9" width="12.85546875" style="587" bestFit="1" customWidth="1"/>
    <col min="10" max="254" width="9.140625" style="208"/>
    <col min="255" max="255" width="7" style="208" customWidth="1"/>
    <col min="256" max="256" width="58.5703125" style="208" customWidth="1"/>
    <col min="257" max="257" width="17.85546875" style="208" customWidth="1"/>
    <col min="258" max="258" width="12" style="208" bestFit="1" customWidth="1"/>
    <col min="259" max="510" width="9.140625" style="208"/>
    <col min="511" max="511" width="7" style="208" customWidth="1"/>
    <col min="512" max="512" width="58.5703125" style="208" customWidth="1"/>
    <col min="513" max="513" width="17.85546875" style="208" customWidth="1"/>
    <col min="514" max="514" width="12" style="208" bestFit="1" customWidth="1"/>
    <col min="515" max="766" width="9.140625" style="208"/>
    <col min="767" max="767" width="7" style="208" customWidth="1"/>
    <col min="768" max="768" width="58.5703125" style="208" customWidth="1"/>
    <col min="769" max="769" width="17.85546875" style="208" customWidth="1"/>
    <col min="770" max="770" width="12" style="208" bestFit="1" customWidth="1"/>
    <col min="771" max="1022" width="9.140625" style="208"/>
    <col min="1023" max="1023" width="7" style="208" customWidth="1"/>
    <col min="1024" max="1024" width="58.5703125" style="208" customWidth="1"/>
    <col min="1025" max="1025" width="17.85546875" style="208" customWidth="1"/>
    <col min="1026" max="1026" width="12" style="208" bestFit="1" customWidth="1"/>
    <col min="1027" max="1278" width="9.140625" style="208"/>
    <col min="1279" max="1279" width="7" style="208" customWidth="1"/>
    <col min="1280" max="1280" width="58.5703125" style="208" customWidth="1"/>
    <col min="1281" max="1281" width="17.85546875" style="208" customWidth="1"/>
    <col min="1282" max="1282" width="12" style="208" bestFit="1" customWidth="1"/>
    <col min="1283" max="1534" width="9.140625" style="208"/>
    <col min="1535" max="1535" width="7" style="208" customWidth="1"/>
    <col min="1536" max="1536" width="58.5703125" style="208" customWidth="1"/>
    <col min="1537" max="1537" width="17.85546875" style="208" customWidth="1"/>
    <col min="1538" max="1538" width="12" style="208" bestFit="1" customWidth="1"/>
    <col min="1539" max="1790" width="9.140625" style="208"/>
    <col min="1791" max="1791" width="7" style="208" customWidth="1"/>
    <col min="1792" max="1792" width="58.5703125" style="208" customWidth="1"/>
    <col min="1793" max="1793" width="17.85546875" style="208" customWidth="1"/>
    <col min="1794" max="1794" width="12" style="208" bestFit="1" customWidth="1"/>
    <col min="1795" max="2046" width="9.140625" style="208"/>
    <col min="2047" max="2047" width="7" style="208" customWidth="1"/>
    <col min="2048" max="2048" width="58.5703125" style="208" customWidth="1"/>
    <col min="2049" max="2049" width="17.85546875" style="208" customWidth="1"/>
    <col min="2050" max="2050" width="12" style="208" bestFit="1" customWidth="1"/>
    <col min="2051" max="2302" width="9.140625" style="208"/>
    <col min="2303" max="2303" width="7" style="208" customWidth="1"/>
    <col min="2304" max="2304" width="58.5703125" style="208" customWidth="1"/>
    <col min="2305" max="2305" width="17.85546875" style="208" customWidth="1"/>
    <col min="2306" max="2306" width="12" style="208" bestFit="1" customWidth="1"/>
    <col min="2307" max="2558" width="9.140625" style="208"/>
    <col min="2559" max="2559" width="7" style="208" customWidth="1"/>
    <col min="2560" max="2560" width="58.5703125" style="208" customWidth="1"/>
    <col min="2561" max="2561" width="17.85546875" style="208" customWidth="1"/>
    <col min="2562" max="2562" width="12" style="208" bestFit="1" customWidth="1"/>
    <col min="2563" max="2814" width="9.140625" style="208"/>
    <col min="2815" max="2815" width="7" style="208" customWidth="1"/>
    <col min="2816" max="2816" width="58.5703125" style="208" customWidth="1"/>
    <col min="2817" max="2817" width="17.85546875" style="208" customWidth="1"/>
    <col min="2818" max="2818" width="12" style="208" bestFit="1" customWidth="1"/>
    <col min="2819" max="3070" width="9.140625" style="208"/>
    <col min="3071" max="3071" width="7" style="208" customWidth="1"/>
    <col min="3072" max="3072" width="58.5703125" style="208" customWidth="1"/>
    <col min="3073" max="3073" width="17.85546875" style="208" customWidth="1"/>
    <col min="3074" max="3074" width="12" style="208" bestFit="1" customWidth="1"/>
    <col min="3075" max="3326" width="9.140625" style="208"/>
    <col min="3327" max="3327" width="7" style="208" customWidth="1"/>
    <col min="3328" max="3328" width="58.5703125" style="208" customWidth="1"/>
    <col min="3329" max="3329" width="17.85546875" style="208" customWidth="1"/>
    <col min="3330" max="3330" width="12" style="208" bestFit="1" customWidth="1"/>
    <col min="3331" max="3582" width="9.140625" style="208"/>
    <col min="3583" max="3583" width="7" style="208" customWidth="1"/>
    <col min="3584" max="3584" width="58.5703125" style="208" customWidth="1"/>
    <col min="3585" max="3585" width="17.85546875" style="208" customWidth="1"/>
    <col min="3586" max="3586" width="12" style="208" bestFit="1" customWidth="1"/>
    <col min="3587" max="3838" width="9.140625" style="208"/>
    <col min="3839" max="3839" width="7" style="208" customWidth="1"/>
    <col min="3840" max="3840" width="58.5703125" style="208" customWidth="1"/>
    <col min="3841" max="3841" width="17.85546875" style="208" customWidth="1"/>
    <col min="3842" max="3842" width="12" style="208" bestFit="1" customWidth="1"/>
    <col min="3843" max="4094" width="9.140625" style="208"/>
    <col min="4095" max="4095" width="7" style="208" customWidth="1"/>
    <col min="4096" max="4096" width="58.5703125" style="208" customWidth="1"/>
    <col min="4097" max="4097" width="17.85546875" style="208" customWidth="1"/>
    <col min="4098" max="4098" width="12" style="208" bestFit="1" customWidth="1"/>
    <col min="4099" max="4350" width="9.140625" style="208"/>
    <col min="4351" max="4351" width="7" style="208" customWidth="1"/>
    <col min="4352" max="4352" width="58.5703125" style="208" customWidth="1"/>
    <col min="4353" max="4353" width="17.85546875" style="208" customWidth="1"/>
    <col min="4354" max="4354" width="12" style="208" bestFit="1" customWidth="1"/>
    <col min="4355" max="4606" width="9.140625" style="208"/>
    <col min="4607" max="4607" width="7" style="208" customWidth="1"/>
    <col min="4608" max="4608" width="58.5703125" style="208" customWidth="1"/>
    <col min="4609" max="4609" width="17.85546875" style="208" customWidth="1"/>
    <col min="4610" max="4610" width="12" style="208" bestFit="1" customWidth="1"/>
    <col min="4611" max="4862" width="9.140625" style="208"/>
    <col min="4863" max="4863" width="7" style="208" customWidth="1"/>
    <col min="4864" max="4864" width="58.5703125" style="208" customWidth="1"/>
    <col min="4865" max="4865" width="17.85546875" style="208" customWidth="1"/>
    <col min="4866" max="4866" width="12" style="208" bestFit="1" customWidth="1"/>
    <col min="4867" max="5118" width="9.140625" style="208"/>
    <col min="5119" max="5119" width="7" style="208" customWidth="1"/>
    <col min="5120" max="5120" width="58.5703125" style="208" customWidth="1"/>
    <col min="5121" max="5121" width="17.85546875" style="208" customWidth="1"/>
    <col min="5122" max="5122" width="12" style="208" bestFit="1" customWidth="1"/>
    <col min="5123" max="5374" width="9.140625" style="208"/>
    <col min="5375" max="5375" width="7" style="208" customWidth="1"/>
    <col min="5376" max="5376" width="58.5703125" style="208" customWidth="1"/>
    <col min="5377" max="5377" width="17.85546875" style="208" customWidth="1"/>
    <col min="5378" max="5378" width="12" style="208" bestFit="1" customWidth="1"/>
    <col min="5379" max="5630" width="9.140625" style="208"/>
    <col min="5631" max="5631" width="7" style="208" customWidth="1"/>
    <col min="5632" max="5632" width="58.5703125" style="208" customWidth="1"/>
    <col min="5633" max="5633" width="17.85546875" style="208" customWidth="1"/>
    <col min="5634" max="5634" width="12" style="208" bestFit="1" customWidth="1"/>
    <col min="5635" max="5886" width="9.140625" style="208"/>
    <col min="5887" max="5887" width="7" style="208" customWidth="1"/>
    <col min="5888" max="5888" width="58.5703125" style="208" customWidth="1"/>
    <col min="5889" max="5889" width="17.85546875" style="208" customWidth="1"/>
    <col min="5890" max="5890" width="12" style="208" bestFit="1" customWidth="1"/>
    <col min="5891" max="6142" width="9.140625" style="208"/>
    <col min="6143" max="6143" width="7" style="208" customWidth="1"/>
    <col min="6144" max="6144" width="58.5703125" style="208" customWidth="1"/>
    <col min="6145" max="6145" width="17.85546875" style="208" customWidth="1"/>
    <col min="6146" max="6146" width="12" style="208" bestFit="1" customWidth="1"/>
    <col min="6147" max="6398" width="9.140625" style="208"/>
    <col min="6399" max="6399" width="7" style="208" customWidth="1"/>
    <col min="6400" max="6400" width="58.5703125" style="208" customWidth="1"/>
    <col min="6401" max="6401" width="17.85546875" style="208" customWidth="1"/>
    <col min="6402" max="6402" width="12" style="208" bestFit="1" customWidth="1"/>
    <col min="6403" max="6654" width="9.140625" style="208"/>
    <col min="6655" max="6655" width="7" style="208" customWidth="1"/>
    <col min="6656" max="6656" width="58.5703125" style="208" customWidth="1"/>
    <col min="6657" max="6657" width="17.85546875" style="208" customWidth="1"/>
    <col min="6658" max="6658" width="12" style="208" bestFit="1" customWidth="1"/>
    <col min="6659" max="6910" width="9.140625" style="208"/>
    <col min="6911" max="6911" width="7" style="208" customWidth="1"/>
    <col min="6912" max="6912" width="58.5703125" style="208" customWidth="1"/>
    <col min="6913" max="6913" width="17.85546875" style="208" customWidth="1"/>
    <col min="6914" max="6914" width="12" style="208" bestFit="1" customWidth="1"/>
    <col min="6915" max="7166" width="9.140625" style="208"/>
    <col min="7167" max="7167" width="7" style="208" customWidth="1"/>
    <col min="7168" max="7168" width="58.5703125" style="208" customWidth="1"/>
    <col min="7169" max="7169" width="17.85546875" style="208" customWidth="1"/>
    <col min="7170" max="7170" width="12" style="208" bestFit="1" customWidth="1"/>
    <col min="7171" max="7422" width="9.140625" style="208"/>
    <col min="7423" max="7423" width="7" style="208" customWidth="1"/>
    <col min="7424" max="7424" width="58.5703125" style="208" customWidth="1"/>
    <col min="7425" max="7425" width="17.85546875" style="208" customWidth="1"/>
    <col min="7426" max="7426" width="12" style="208" bestFit="1" customWidth="1"/>
    <col min="7427" max="7678" width="9.140625" style="208"/>
    <col min="7679" max="7679" width="7" style="208" customWidth="1"/>
    <col min="7680" max="7680" width="58.5703125" style="208" customWidth="1"/>
    <col min="7681" max="7681" width="17.85546875" style="208" customWidth="1"/>
    <col min="7682" max="7682" width="12" style="208" bestFit="1" customWidth="1"/>
    <col min="7683" max="7934" width="9.140625" style="208"/>
    <col min="7935" max="7935" width="7" style="208" customWidth="1"/>
    <col min="7936" max="7936" width="58.5703125" style="208" customWidth="1"/>
    <col min="7937" max="7937" width="17.85546875" style="208" customWidth="1"/>
    <col min="7938" max="7938" width="12" style="208" bestFit="1" customWidth="1"/>
    <col min="7939" max="8190" width="9.140625" style="208"/>
    <col min="8191" max="8191" width="7" style="208" customWidth="1"/>
    <col min="8192" max="8192" width="58.5703125" style="208" customWidth="1"/>
    <col min="8193" max="8193" width="17.85546875" style="208" customWidth="1"/>
    <col min="8194" max="8194" width="12" style="208" bestFit="1" customWidth="1"/>
    <col min="8195" max="8446" width="9.140625" style="208"/>
    <col min="8447" max="8447" width="7" style="208" customWidth="1"/>
    <col min="8448" max="8448" width="58.5703125" style="208" customWidth="1"/>
    <col min="8449" max="8449" width="17.85546875" style="208" customWidth="1"/>
    <col min="8450" max="8450" width="12" style="208" bestFit="1" customWidth="1"/>
    <col min="8451" max="8702" width="9.140625" style="208"/>
    <col min="8703" max="8703" width="7" style="208" customWidth="1"/>
    <col min="8704" max="8704" width="58.5703125" style="208" customWidth="1"/>
    <col min="8705" max="8705" width="17.85546875" style="208" customWidth="1"/>
    <col min="8706" max="8706" width="12" style="208" bestFit="1" customWidth="1"/>
    <col min="8707" max="8958" width="9.140625" style="208"/>
    <col min="8959" max="8959" width="7" style="208" customWidth="1"/>
    <col min="8960" max="8960" width="58.5703125" style="208" customWidth="1"/>
    <col min="8961" max="8961" width="17.85546875" style="208" customWidth="1"/>
    <col min="8962" max="8962" width="12" style="208" bestFit="1" customWidth="1"/>
    <col min="8963" max="9214" width="9.140625" style="208"/>
    <col min="9215" max="9215" width="7" style="208" customWidth="1"/>
    <col min="9216" max="9216" width="58.5703125" style="208" customWidth="1"/>
    <col min="9217" max="9217" width="17.85546875" style="208" customWidth="1"/>
    <col min="9218" max="9218" width="12" style="208" bestFit="1" customWidth="1"/>
    <col min="9219" max="9470" width="9.140625" style="208"/>
    <col min="9471" max="9471" width="7" style="208" customWidth="1"/>
    <col min="9472" max="9472" width="58.5703125" style="208" customWidth="1"/>
    <col min="9473" max="9473" width="17.85546875" style="208" customWidth="1"/>
    <col min="9474" max="9474" width="12" style="208" bestFit="1" customWidth="1"/>
    <col min="9475" max="9726" width="9.140625" style="208"/>
    <col min="9727" max="9727" width="7" style="208" customWidth="1"/>
    <col min="9728" max="9728" width="58.5703125" style="208" customWidth="1"/>
    <col min="9729" max="9729" width="17.85546875" style="208" customWidth="1"/>
    <col min="9730" max="9730" width="12" style="208" bestFit="1" customWidth="1"/>
    <col min="9731" max="9982" width="9.140625" style="208"/>
    <col min="9983" max="9983" width="7" style="208" customWidth="1"/>
    <col min="9984" max="9984" width="58.5703125" style="208" customWidth="1"/>
    <col min="9985" max="9985" width="17.85546875" style="208" customWidth="1"/>
    <col min="9986" max="9986" width="12" style="208" bestFit="1" customWidth="1"/>
    <col min="9987" max="10238" width="9.140625" style="208"/>
    <col min="10239" max="10239" width="7" style="208" customWidth="1"/>
    <col min="10240" max="10240" width="58.5703125" style="208" customWidth="1"/>
    <col min="10241" max="10241" width="17.85546875" style="208" customWidth="1"/>
    <col min="10242" max="10242" width="12" style="208" bestFit="1" customWidth="1"/>
    <col min="10243" max="10494" width="9.140625" style="208"/>
    <col min="10495" max="10495" width="7" style="208" customWidth="1"/>
    <col min="10496" max="10496" width="58.5703125" style="208" customWidth="1"/>
    <col min="10497" max="10497" width="17.85546875" style="208" customWidth="1"/>
    <col min="10498" max="10498" width="12" style="208" bestFit="1" customWidth="1"/>
    <col min="10499" max="10750" width="9.140625" style="208"/>
    <col min="10751" max="10751" width="7" style="208" customWidth="1"/>
    <col min="10752" max="10752" width="58.5703125" style="208" customWidth="1"/>
    <col min="10753" max="10753" width="17.85546875" style="208" customWidth="1"/>
    <col min="10754" max="10754" width="12" style="208" bestFit="1" customWidth="1"/>
    <col min="10755" max="11006" width="9.140625" style="208"/>
    <col min="11007" max="11007" width="7" style="208" customWidth="1"/>
    <col min="11008" max="11008" width="58.5703125" style="208" customWidth="1"/>
    <col min="11009" max="11009" width="17.85546875" style="208" customWidth="1"/>
    <col min="11010" max="11010" width="12" style="208" bestFit="1" customWidth="1"/>
    <col min="11011" max="11262" width="9.140625" style="208"/>
    <col min="11263" max="11263" width="7" style="208" customWidth="1"/>
    <col min="11264" max="11264" width="58.5703125" style="208" customWidth="1"/>
    <col min="11265" max="11265" width="17.85546875" style="208" customWidth="1"/>
    <col min="11266" max="11266" width="12" style="208" bestFit="1" customWidth="1"/>
    <col min="11267" max="11518" width="9.140625" style="208"/>
    <col min="11519" max="11519" width="7" style="208" customWidth="1"/>
    <col min="11520" max="11520" width="58.5703125" style="208" customWidth="1"/>
    <col min="11521" max="11521" width="17.85546875" style="208" customWidth="1"/>
    <col min="11522" max="11522" width="12" style="208" bestFit="1" customWidth="1"/>
    <col min="11523" max="11774" width="9.140625" style="208"/>
    <col min="11775" max="11775" width="7" style="208" customWidth="1"/>
    <col min="11776" max="11776" width="58.5703125" style="208" customWidth="1"/>
    <col min="11777" max="11777" width="17.85546875" style="208" customWidth="1"/>
    <col min="11778" max="11778" width="12" style="208" bestFit="1" customWidth="1"/>
    <col min="11779" max="12030" width="9.140625" style="208"/>
    <col min="12031" max="12031" width="7" style="208" customWidth="1"/>
    <col min="12032" max="12032" width="58.5703125" style="208" customWidth="1"/>
    <col min="12033" max="12033" width="17.85546875" style="208" customWidth="1"/>
    <col min="12034" max="12034" width="12" style="208" bestFit="1" customWidth="1"/>
    <col min="12035" max="12286" width="9.140625" style="208"/>
    <col min="12287" max="12287" width="7" style="208" customWidth="1"/>
    <col min="12288" max="12288" width="58.5703125" style="208" customWidth="1"/>
    <col min="12289" max="12289" width="17.85546875" style="208" customWidth="1"/>
    <col min="12290" max="12290" width="12" style="208" bestFit="1" customWidth="1"/>
    <col min="12291" max="12542" width="9.140625" style="208"/>
    <col min="12543" max="12543" width="7" style="208" customWidth="1"/>
    <col min="12544" max="12544" width="58.5703125" style="208" customWidth="1"/>
    <col min="12545" max="12545" width="17.85546875" style="208" customWidth="1"/>
    <col min="12546" max="12546" width="12" style="208" bestFit="1" customWidth="1"/>
    <col min="12547" max="12798" width="9.140625" style="208"/>
    <col min="12799" max="12799" width="7" style="208" customWidth="1"/>
    <col min="12800" max="12800" width="58.5703125" style="208" customWidth="1"/>
    <col min="12801" max="12801" width="17.85546875" style="208" customWidth="1"/>
    <col min="12802" max="12802" width="12" style="208" bestFit="1" customWidth="1"/>
    <col min="12803" max="13054" width="9.140625" style="208"/>
    <col min="13055" max="13055" width="7" style="208" customWidth="1"/>
    <col min="13056" max="13056" width="58.5703125" style="208" customWidth="1"/>
    <col min="13057" max="13057" width="17.85546875" style="208" customWidth="1"/>
    <col min="13058" max="13058" width="12" style="208" bestFit="1" customWidth="1"/>
    <col min="13059" max="13310" width="9.140625" style="208"/>
    <col min="13311" max="13311" width="7" style="208" customWidth="1"/>
    <col min="13312" max="13312" width="58.5703125" style="208" customWidth="1"/>
    <col min="13313" max="13313" width="17.85546875" style="208" customWidth="1"/>
    <col min="13314" max="13314" width="12" style="208" bestFit="1" customWidth="1"/>
    <col min="13315" max="13566" width="9.140625" style="208"/>
    <col min="13567" max="13567" width="7" style="208" customWidth="1"/>
    <col min="13568" max="13568" width="58.5703125" style="208" customWidth="1"/>
    <col min="13569" max="13569" width="17.85546875" style="208" customWidth="1"/>
    <col min="13570" max="13570" width="12" style="208" bestFit="1" customWidth="1"/>
    <col min="13571" max="13822" width="9.140625" style="208"/>
    <col min="13823" max="13823" width="7" style="208" customWidth="1"/>
    <col min="13824" max="13824" width="58.5703125" style="208" customWidth="1"/>
    <col min="13825" max="13825" width="17.85546875" style="208" customWidth="1"/>
    <col min="13826" max="13826" width="12" style="208" bestFit="1" customWidth="1"/>
    <col min="13827" max="14078" width="9.140625" style="208"/>
    <col min="14079" max="14079" width="7" style="208" customWidth="1"/>
    <col min="14080" max="14080" width="58.5703125" style="208" customWidth="1"/>
    <col min="14081" max="14081" width="17.85546875" style="208" customWidth="1"/>
    <col min="14082" max="14082" width="12" style="208" bestFit="1" customWidth="1"/>
    <col min="14083" max="14334" width="9.140625" style="208"/>
    <col min="14335" max="14335" width="7" style="208" customWidth="1"/>
    <col min="14336" max="14336" width="58.5703125" style="208" customWidth="1"/>
    <col min="14337" max="14337" width="17.85546875" style="208" customWidth="1"/>
    <col min="14338" max="14338" width="12" style="208" bestFit="1" customWidth="1"/>
    <col min="14339" max="14590" width="9.140625" style="208"/>
    <col min="14591" max="14591" width="7" style="208" customWidth="1"/>
    <col min="14592" max="14592" width="58.5703125" style="208" customWidth="1"/>
    <col min="14593" max="14593" width="17.85546875" style="208" customWidth="1"/>
    <col min="14594" max="14594" width="12" style="208" bestFit="1" customWidth="1"/>
    <col min="14595" max="14846" width="9.140625" style="208"/>
    <col min="14847" max="14847" width="7" style="208" customWidth="1"/>
    <col min="14848" max="14848" width="58.5703125" style="208" customWidth="1"/>
    <col min="14849" max="14849" width="17.85546875" style="208" customWidth="1"/>
    <col min="14850" max="14850" width="12" style="208" bestFit="1" customWidth="1"/>
    <col min="14851" max="15102" width="9.140625" style="208"/>
    <col min="15103" max="15103" width="7" style="208" customWidth="1"/>
    <col min="15104" max="15104" width="58.5703125" style="208" customWidth="1"/>
    <col min="15105" max="15105" width="17.85546875" style="208" customWidth="1"/>
    <col min="15106" max="15106" width="12" style="208" bestFit="1" customWidth="1"/>
    <col min="15107" max="15358" width="9.140625" style="208"/>
    <col min="15359" max="15359" width="7" style="208" customWidth="1"/>
    <col min="15360" max="15360" width="58.5703125" style="208" customWidth="1"/>
    <col min="15361" max="15361" width="17.85546875" style="208" customWidth="1"/>
    <col min="15362" max="15362" width="12" style="208" bestFit="1" customWidth="1"/>
    <col min="15363" max="15614" width="9.140625" style="208"/>
    <col min="15615" max="15615" width="7" style="208" customWidth="1"/>
    <col min="15616" max="15616" width="58.5703125" style="208" customWidth="1"/>
    <col min="15617" max="15617" width="17.85546875" style="208" customWidth="1"/>
    <col min="15618" max="15618" width="12" style="208" bestFit="1" customWidth="1"/>
    <col min="15619" max="15870" width="9.140625" style="208"/>
    <col min="15871" max="15871" width="7" style="208" customWidth="1"/>
    <col min="15872" max="15872" width="58.5703125" style="208" customWidth="1"/>
    <col min="15873" max="15873" width="17.85546875" style="208" customWidth="1"/>
    <col min="15874" max="15874" width="12" style="208" bestFit="1" customWidth="1"/>
    <col min="15875" max="16126" width="9.140625" style="208"/>
    <col min="16127" max="16127" width="7" style="208" customWidth="1"/>
    <col min="16128" max="16128" width="58.5703125" style="208" customWidth="1"/>
    <col min="16129" max="16129" width="17.85546875" style="208" customWidth="1"/>
    <col min="16130" max="16130" width="12" style="208" bestFit="1" customWidth="1"/>
    <col min="16131" max="16384" width="9.140625" style="208"/>
  </cols>
  <sheetData>
    <row r="1" spans="1:9" s="311" customFormat="1" ht="18.75">
      <c r="A1" s="846"/>
      <c r="B1" s="837"/>
      <c r="C1" s="847" t="s">
        <v>803</v>
      </c>
      <c r="D1" s="837"/>
      <c r="E1" s="837"/>
    </row>
    <row r="2" spans="1:9" s="311" customFormat="1" ht="18.75">
      <c r="A2" s="836"/>
      <c r="B2" s="837"/>
      <c r="C2" s="847" t="s">
        <v>785</v>
      </c>
      <c r="D2" s="837"/>
      <c r="E2" s="837"/>
      <c r="G2" s="827"/>
    </row>
    <row r="3" spans="1:9" s="311" customFormat="1" ht="18.75">
      <c r="A3" s="836"/>
      <c r="B3" s="837"/>
      <c r="C3" s="847" t="s">
        <v>786</v>
      </c>
      <c r="D3" s="837"/>
      <c r="E3" s="837"/>
      <c r="G3" s="827"/>
    </row>
    <row r="4" spans="1:9" s="311" customFormat="1" ht="18.75">
      <c r="A4" s="836"/>
      <c r="B4" s="837"/>
      <c r="C4" s="847" t="s">
        <v>788</v>
      </c>
      <c r="D4" s="837"/>
      <c r="E4" s="837"/>
      <c r="G4" s="827"/>
    </row>
    <row r="5" spans="1:9" s="835" customFormat="1" ht="36" customHeight="1">
      <c r="C5" s="224"/>
      <c r="I5" s="587"/>
    </row>
    <row r="6" spans="1:9" s="220" customFormat="1" ht="102.75" customHeight="1">
      <c r="A6" s="961" t="s">
        <v>623</v>
      </c>
      <c r="B6" s="961"/>
      <c r="C6" s="961"/>
      <c r="D6" s="961"/>
      <c r="E6" s="961"/>
      <c r="I6" s="610"/>
    </row>
    <row r="7" spans="1:9" ht="30" customHeight="1">
      <c r="A7" s="963" t="s">
        <v>0</v>
      </c>
      <c r="B7" s="965" t="s">
        <v>441</v>
      </c>
      <c r="C7" s="950" t="s">
        <v>336</v>
      </c>
      <c r="D7" s="950" t="s">
        <v>335</v>
      </c>
      <c r="E7" s="950" t="s">
        <v>322</v>
      </c>
    </row>
    <row r="8" spans="1:9" ht="55.5" customHeight="1">
      <c r="A8" s="964"/>
      <c r="B8" s="966"/>
      <c r="C8" s="950"/>
      <c r="D8" s="950"/>
      <c r="E8" s="950"/>
    </row>
    <row r="9" spans="1:9" s="333" customFormat="1" ht="18.75">
      <c r="A9" s="221">
        <v>1</v>
      </c>
      <c r="B9" s="222" t="s">
        <v>93</v>
      </c>
      <c r="C9" s="414">
        <f>SUM(C11)</f>
        <v>156.80000000000001</v>
      </c>
      <c r="D9" s="414">
        <f>SUM(D11)</f>
        <v>156.80000000000001</v>
      </c>
      <c r="E9" s="332">
        <f>D9/C9*100</f>
        <v>100</v>
      </c>
      <c r="F9" s="334"/>
      <c r="H9" s="334"/>
      <c r="I9" s="611"/>
    </row>
    <row r="10" spans="1:9" s="333" customFormat="1" ht="18.75">
      <c r="A10" s="221"/>
      <c r="B10" s="223" t="s">
        <v>1</v>
      </c>
      <c r="C10" s="414"/>
      <c r="D10" s="332"/>
      <c r="E10" s="332"/>
      <c r="F10" s="334"/>
      <c r="H10" s="334"/>
      <c r="I10" s="611"/>
    </row>
    <row r="11" spans="1:9" s="333" customFormat="1" ht="18.75">
      <c r="A11" s="221" t="s">
        <v>151</v>
      </c>
      <c r="B11" s="415" t="s">
        <v>624</v>
      </c>
      <c r="C11" s="416">
        <v>156.80000000000001</v>
      </c>
      <c r="D11" s="416">
        <v>156.80000000000001</v>
      </c>
      <c r="E11" s="286">
        <f t="shared" ref="E11:E76" si="0">D11/C11*100</f>
        <v>100</v>
      </c>
      <c r="F11" s="334"/>
      <c r="H11" s="334"/>
      <c r="I11" s="611"/>
    </row>
    <row r="12" spans="1:9" s="333" customFormat="1" ht="18.75">
      <c r="A12" s="221">
        <v>2</v>
      </c>
      <c r="B12" s="222" t="s">
        <v>97</v>
      </c>
      <c r="C12" s="414">
        <f>SUM(C14)</f>
        <v>131</v>
      </c>
      <c r="D12" s="414">
        <f>SUM(D14)</f>
        <v>131</v>
      </c>
      <c r="E12" s="332">
        <f t="shared" si="0"/>
        <v>100</v>
      </c>
      <c r="F12" s="334"/>
    </row>
    <row r="13" spans="1:9" s="333" customFormat="1" ht="18.75">
      <c r="A13" s="221"/>
      <c r="B13" s="223" t="s">
        <v>1</v>
      </c>
      <c r="C13" s="414"/>
      <c r="D13" s="332"/>
      <c r="E13" s="332"/>
      <c r="F13" s="334"/>
    </row>
    <row r="14" spans="1:9" s="333" customFormat="1" ht="18.75">
      <c r="A14" s="221" t="s">
        <v>154</v>
      </c>
      <c r="B14" s="412" t="s">
        <v>6</v>
      </c>
      <c r="C14" s="416">
        <v>131</v>
      </c>
      <c r="D14" s="416">
        <v>131</v>
      </c>
      <c r="E14" s="286">
        <f t="shared" si="0"/>
        <v>100</v>
      </c>
      <c r="F14" s="334"/>
    </row>
    <row r="15" spans="1:9" s="333" customFormat="1" ht="18.75">
      <c r="A15" s="221" t="s">
        <v>311</v>
      </c>
      <c r="B15" s="222" t="s">
        <v>425</v>
      </c>
      <c r="C15" s="414">
        <f>SUM(C17:C20)</f>
        <v>616.79999999999995</v>
      </c>
      <c r="D15" s="414">
        <f>SUM(D17:D20)</f>
        <v>616.79999999999995</v>
      </c>
      <c r="E15" s="332">
        <f t="shared" si="0"/>
        <v>100</v>
      </c>
      <c r="F15" s="334"/>
    </row>
    <row r="16" spans="1:9" s="333" customFormat="1" ht="18.75">
      <c r="A16" s="221"/>
      <c r="B16" s="223" t="s">
        <v>1</v>
      </c>
      <c r="C16" s="414"/>
      <c r="D16" s="332"/>
      <c r="E16" s="332"/>
      <c r="F16" s="334"/>
    </row>
    <row r="17" spans="1:9" s="333" customFormat="1" ht="18.75">
      <c r="A17" s="221" t="s">
        <v>157</v>
      </c>
      <c r="B17" s="412" t="s">
        <v>625</v>
      </c>
      <c r="C17" s="416">
        <v>289.8</v>
      </c>
      <c r="D17" s="416">
        <v>289.8</v>
      </c>
      <c r="E17" s="286">
        <f t="shared" si="0"/>
        <v>100</v>
      </c>
      <c r="F17" s="334"/>
    </row>
    <row r="18" spans="1:9" s="333" customFormat="1" ht="22.5" customHeight="1">
      <c r="A18" s="221" t="s">
        <v>158</v>
      </c>
      <c r="B18" s="412" t="s">
        <v>443</v>
      </c>
      <c r="C18" s="416">
        <v>101.5</v>
      </c>
      <c r="D18" s="416">
        <v>101.5</v>
      </c>
      <c r="E18" s="286">
        <f t="shared" si="0"/>
        <v>100</v>
      </c>
      <c r="F18" s="334"/>
    </row>
    <row r="19" spans="1:9" s="333" customFormat="1" ht="18.75">
      <c r="A19" s="221" t="s">
        <v>159</v>
      </c>
      <c r="B19" s="223" t="s">
        <v>426</v>
      </c>
      <c r="C19" s="416">
        <v>13.5</v>
      </c>
      <c r="D19" s="416">
        <v>13.5</v>
      </c>
      <c r="E19" s="286">
        <f t="shared" si="0"/>
        <v>100</v>
      </c>
      <c r="F19" s="334"/>
    </row>
    <row r="20" spans="1:9" s="333" customFormat="1" ht="18.75">
      <c r="A20" s="221" t="s">
        <v>160</v>
      </c>
      <c r="B20" s="412" t="s">
        <v>484</v>
      </c>
      <c r="C20" s="416">
        <v>212</v>
      </c>
      <c r="D20" s="416">
        <v>212</v>
      </c>
      <c r="E20" s="286">
        <f t="shared" si="0"/>
        <v>100</v>
      </c>
      <c r="F20" s="334"/>
    </row>
    <row r="21" spans="1:9" s="333" customFormat="1" ht="18.75">
      <c r="A21" s="221" t="s">
        <v>309</v>
      </c>
      <c r="B21" s="222" t="s">
        <v>427</v>
      </c>
      <c r="C21" s="414">
        <f>SUM(C23)</f>
        <v>153.1</v>
      </c>
      <c r="D21" s="414">
        <f>SUM(D23)</f>
        <v>153.1</v>
      </c>
      <c r="E21" s="332">
        <f t="shared" si="0"/>
        <v>100</v>
      </c>
      <c r="F21" s="334"/>
      <c r="H21" s="334"/>
      <c r="I21" s="611"/>
    </row>
    <row r="22" spans="1:9" s="333" customFormat="1" ht="18.75">
      <c r="A22" s="221"/>
      <c r="B22" s="223" t="s">
        <v>1</v>
      </c>
      <c r="C22" s="414"/>
      <c r="D22" s="286"/>
      <c r="E22" s="286"/>
      <c r="F22" s="334"/>
      <c r="H22" s="334"/>
      <c r="I22" s="611"/>
    </row>
    <row r="23" spans="1:9" s="333" customFormat="1" ht="18.75">
      <c r="A23" s="221" t="s">
        <v>161</v>
      </c>
      <c r="B23" s="223" t="s">
        <v>21</v>
      </c>
      <c r="C23" s="416">
        <v>153.1</v>
      </c>
      <c r="D23" s="416">
        <v>153.1</v>
      </c>
      <c r="E23" s="286">
        <f t="shared" si="0"/>
        <v>100</v>
      </c>
      <c r="F23" s="334"/>
      <c r="H23" s="334"/>
      <c r="I23" s="611"/>
    </row>
    <row r="24" spans="1:9" s="333" customFormat="1" ht="37.5">
      <c r="A24" s="221" t="s">
        <v>307</v>
      </c>
      <c r="B24" s="222" t="s">
        <v>102</v>
      </c>
      <c r="C24" s="332">
        <f>SUM(C26:C26)</f>
        <v>220.2</v>
      </c>
      <c r="D24" s="332">
        <f>SUM(D26:D26)</f>
        <v>220.2</v>
      </c>
      <c r="E24" s="332">
        <f t="shared" si="0"/>
        <v>100</v>
      </c>
      <c r="F24" s="334"/>
      <c r="H24" s="334"/>
      <c r="I24" s="611"/>
    </row>
    <row r="25" spans="1:9" s="333" customFormat="1" ht="18.75">
      <c r="A25" s="221"/>
      <c r="B25" s="223" t="s">
        <v>1</v>
      </c>
      <c r="C25" s="414"/>
      <c r="D25" s="286"/>
      <c r="E25" s="286"/>
      <c r="F25" s="334"/>
    </row>
    <row r="26" spans="1:9" s="333" customFormat="1" ht="21" customHeight="1">
      <c r="A26" s="417" t="s">
        <v>162</v>
      </c>
      <c r="B26" s="412" t="s">
        <v>626</v>
      </c>
      <c r="C26" s="416">
        <v>220.2</v>
      </c>
      <c r="D26" s="416">
        <v>220.2</v>
      </c>
      <c r="E26" s="286">
        <f t="shared" si="0"/>
        <v>100</v>
      </c>
      <c r="F26" s="334"/>
    </row>
    <row r="27" spans="1:9" s="333" customFormat="1" ht="18.75">
      <c r="A27" s="221" t="s">
        <v>305</v>
      </c>
      <c r="B27" s="222" t="s">
        <v>431</v>
      </c>
      <c r="C27" s="414">
        <f>SUM(C29)</f>
        <v>145.30000000000001</v>
      </c>
      <c r="D27" s="414">
        <f>SUM(D29)</f>
        <v>145.30000000000001</v>
      </c>
      <c r="E27" s="332">
        <f t="shared" si="0"/>
        <v>100</v>
      </c>
      <c r="F27" s="334"/>
      <c r="H27" s="334"/>
      <c r="I27" s="611"/>
    </row>
    <row r="28" spans="1:9" s="333" customFormat="1" ht="18.75">
      <c r="A28" s="221"/>
      <c r="B28" s="418" t="s">
        <v>1</v>
      </c>
      <c r="C28" s="414"/>
      <c r="D28" s="286"/>
      <c r="E28" s="286"/>
      <c r="F28" s="334"/>
      <c r="H28" s="334"/>
      <c r="I28" s="611"/>
    </row>
    <row r="29" spans="1:9" s="333" customFormat="1" ht="18.75">
      <c r="A29" s="221" t="s">
        <v>163</v>
      </c>
      <c r="B29" s="223" t="s">
        <v>349</v>
      </c>
      <c r="C29" s="416">
        <v>145.30000000000001</v>
      </c>
      <c r="D29" s="416">
        <v>145.30000000000001</v>
      </c>
      <c r="E29" s="286">
        <f t="shared" si="0"/>
        <v>100</v>
      </c>
      <c r="F29" s="334"/>
      <c r="H29" s="334"/>
      <c r="I29" s="611"/>
    </row>
    <row r="30" spans="1:9" s="333" customFormat="1" ht="18.75">
      <c r="A30" s="221" t="s">
        <v>303</v>
      </c>
      <c r="B30" s="222" t="s">
        <v>432</v>
      </c>
      <c r="C30" s="414">
        <f>SUM(C32)</f>
        <v>167.9</v>
      </c>
      <c r="D30" s="414">
        <f>SUM(D32)</f>
        <v>167.9</v>
      </c>
      <c r="E30" s="332">
        <f t="shared" si="0"/>
        <v>100</v>
      </c>
      <c r="F30" s="334"/>
      <c r="H30" s="334"/>
      <c r="I30" s="611"/>
    </row>
    <row r="31" spans="1:9" s="333" customFormat="1" ht="18.75">
      <c r="A31" s="221"/>
      <c r="B31" s="418" t="s">
        <v>1</v>
      </c>
      <c r="C31" s="414"/>
      <c r="D31" s="332"/>
      <c r="E31" s="286"/>
      <c r="F31" s="334"/>
      <c r="H31" s="334"/>
      <c r="I31" s="611"/>
    </row>
    <row r="32" spans="1:9" s="333" customFormat="1" ht="18.75">
      <c r="A32" s="221" t="s">
        <v>168</v>
      </c>
      <c r="B32" s="223" t="s">
        <v>30</v>
      </c>
      <c r="C32" s="416">
        <v>167.9</v>
      </c>
      <c r="D32" s="416">
        <v>167.9</v>
      </c>
      <c r="E32" s="286">
        <f t="shared" si="0"/>
        <v>100</v>
      </c>
      <c r="F32" s="334"/>
      <c r="H32" s="334"/>
      <c r="I32" s="611"/>
    </row>
    <row r="33" spans="1:9" s="333" customFormat="1" ht="18.75">
      <c r="A33" s="221" t="s">
        <v>301</v>
      </c>
      <c r="B33" s="222" t="s">
        <v>108</v>
      </c>
      <c r="C33" s="414">
        <f>SUM(C35:C37)</f>
        <v>378.79999999999995</v>
      </c>
      <c r="D33" s="414">
        <f>SUM(D35:D37)</f>
        <v>378.79999999999995</v>
      </c>
      <c r="E33" s="332">
        <f t="shared" si="0"/>
        <v>100</v>
      </c>
      <c r="F33" s="334"/>
      <c r="H33" s="334"/>
      <c r="I33" s="611"/>
    </row>
    <row r="34" spans="1:9" s="333" customFormat="1" ht="18.75">
      <c r="A34" s="221"/>
      <c r="B34" s="418" t="s">
        <v>1</v>
      </c>
      <c r="C34" s="414"/>
      <c r="D34" s="332"/>
      <c r="E34" s="286"/>
      <c r="F34" s="334"/>
      <c r="H34" s="334"/>
      <c r="I34" s="611"/>
    </row>
    <row r="35" spans="1:9" s="333" customFormat="1" ht="18.75">
      <c r="A35" s="221" t="s">
        <v>170</v>
      </c>
      <c r="B35" s="412" t="s">
        <v>504</v>
      </c>
      <c r="C35" s="416">
        <v>145.69999999999999</v>
      </c>
      <c r="D35" s="416">
        <v>145.69999999999999</v>
      </c>
      <c r="E35" s="286">
        <f t="shared" si="0"/>
        <v>100</v>
      </c>
      <c r="F35" s="334"/>
      <c r="H35" s="334"/>
      <c r="I35" s="611"/>
    </row>
    <row r="36" spans="1:9" s="333" customFormat="1" ht="18.75">
      <c r="A36" s="221" t="s">
        <v>171</v>
      </c>
      <c r="B36" s="412" t="s">
        <v>506</v>
      </c>
      <c r="C36" s="416">
        <v>172.2</v>
      </c>
      <c r="D36" s="416">
        <v>172.2</v>
      </c>
      <c r="E36" s="286">
        <f t="shared" si="0"/>
        <v>100</v>
      </c>
      <c r="F36" s="334"/>
      <c r="H36" s="334"/>
      <c r="I36" s="611"/>
    </row>
    <row r="37" spans="1:9" s="333" customFormat="1" ht="18.75">
      <c r="A37" s="221" t="s">
        <v>172</v>
      </c>
      <c r="B37" s="412" t="s">
        <v>378</v>
      </c>
      <c r="C37" s="416">
        <v>60.9</v>
      </c>
      <c r="D37" s="416">
        <v>60.9</v>
      </c>
      <c r="E37" s="286">
        <f t="shared" si="0"/>
        <v>100</v>
      </c>
      <c r="F37" s="334"/>
      <c r="H37" s="334"/>
      <c r="I37" s="611"/>
    </row>
    <row r="38" spans="1:9" s="333" customFormat="1" ht="37.5">
      <c r="A38" s="221" t="s">
        <v>299</v>
      </c>
      <c r="B38" s="419" t="s">
        <v>757</v>
      </c>
      <c r="C38" s="332">
        <f>SUM(C40)</f>
        <v>91.1</v>
      </c>
      <c r="D38" s="332">
        <f>SUM(D40)</f>
        <v>91</v>
      </c>
      <c r="E38" s="332">
        <f t="shared" si="0"/>
        <v>99.890230515916585</v>
      </c>
      <c r="F38" s="334"/>
    </row>
    <row r="39" spans="1:9" s="333" customFormat="1" ht="18.75">
      <c r="A39" s="221"/>
      <c r="B39" s="25" t="s">
        <v>1</v>
      </c>
      <c r="C39" s="416"/>
      <c r="D39" s="286"/>
      <c r="E39" s="286"/>
      <c r="F39" s="334"/>
    </row>
    <row r="40" spans="1:9" s="333" customFormat="1" ht="18.75">
      <c r="A40" s="221" t="s">
        <v>173</v>
      </c>
      <c r="B40" s="25" t="s">
        <v>37</v>
      </c>
      <c r="C40" s="416">
        <v>91.1</v>
      </c>
      <c r="D40" s="286">
        <v>91</v>
      </c>
      <c r="E40" s="286">
        <f t="shared" si="0"/>
        <v>99.890230515916585</v>
      </c>
      <c r="F40" s="334"/>
    </row>
    <row r="41" spans="1:9" s="333" customFormat="1" ht="18.75">
      <c r="A41" s="221" t="s">
        <v>297</v>
      </c>
      <c r="B41" s="222" t="s">
        <v>627</v>
      </c>
      <c r="C41" s="414">
        <f>SUM(C43)</f>
        <v>113.2</v>
      </c>
      <c r="D41" s="414">
        <f>SUM(D43)</f>
        <v>113.2</v>
      </c>
      <c r="E41" s="286">
        <f t="shared" si="0"/>
        <v>100</v>
      </c>
      <c r="F41" s="334"/>
    </row>
    <row r="42" spans="1:9" s="333" customFormat="1" ht="19.5" customHeight="1">
      <c r="A42" s="221"/>
      <c r="B42" s="418" t="s">
        <v>1</v>
      </c>
      <c r="C42" s="416"/>
      <c r="D42" s="286"/>
      <c r="E42" s="286"/>
      <c r="F42" s="334"/>
    </row>
    <row r="43" spans="1:9" s="333" customFormat="1" ht="23.25" customHeight="1">
      <c r="A43" s="221" t="s">
        <v>175</v>
      </c>
      <c r="B43" s="412" t="s">
        <v>42</v>
      </c>
      <c r="C43" s="416">
        <v>113.2</v>
      </c>
      <c r="D43" s="416">
        <v>113.2</v>
      </c>
      <c r="E43" s="286">
        <f t="shared" si="0"/>
        <v>100</v>
      </c>
      <c r="F43" s="334"/>
      <c r="H43" s="334"/>
      <c r="I43" s="611"/>
    </row>
    <row r="44" spans="1:9" s="333" customFormat="1" ht="18.75">
      <c r="A44" s="221">
        <v>11</v>
      </c>
      <c r="B44" s="222" t="s">
        <v>434</v>
      </c>
      <c r="C44" s="420">
        <f>SUM(C46:C47)</f>
        <v>100</v>
      </c>
      <c r="D44" s="420">
        <f>SUM(D46:D47)</f>
        <v>100</v>
      </c>
      <c r="E44" s="332">
        <f t="shared" si="0"/>
        <v>100</v>
      </c>
      <c r="F44" s="334"/>
      <c r="G44" s="612"/>
      <c r="H44" s="613"/>
      <c r="I44" s="614"/>
    </row>
    <row r="45" spans="1:9" s="333" customFormat="1" ht="18.75" customHeight="1">
      <c r="A45" s="221"/>
      <c r="B45" s="418" t="s">
        <v>1</v>
      </c>
      <c r="C45" s="414"/>
      <c r="D45" s="286"/>
      <c r="E45" s="286"/>
      <c r="F45" s="334"/>
      <c r="H45" s="334"/>
      <c r="I45" s="611"/>
    </row>
    <row r="46" spans="1:9" s="333" customFormat="1" ht="21.75" customHeight="1">
      <c r="A46" s="221" t="s">
        <v>176</v>
      </c>
      <c r="B46" s="411" t="s">
        <v>46</v>
      </c>
      <c r="C46" s="416">
        <v>42.9</v>
      </c>
      <c r="D46" s="416">
        <v>42.9</v>
      </c>
      <c r="E46" s="286">
        <f t="shared" si="0"/>
        <v>100</v>
      </c>
      <c r="F46" s="334"/>
      <c r="H46" s="334"/>
      <c r="I46" s="611"/>
    </row>
    <row r="47" spans="1:9" s="333" customFormat="1" ht="20.25" customHeight="1">
      <c r="A47" s="221" t="s">
        <v>177</v>
      </c>
      <c r="B47" s="223" t="s">
        <v>396</v>
      </c>
      <c r="C47" s="416">
        <v>57.1</v>
      </c>
      <c r="D47" s="416">
        <v>57.1</v>
      </c>
      <c r="E47" s="286">
        <f t="shared" si="0"/>
        <v>100</v>
      </c>
      <c r="F47" s="334"/>
    </row>
    <row r="48" spans="1:9" s="333" customFormat="1" ht="37.5">
      <c r="A48" s="221">
        <v>12</v>
      </c>
      <c r="B48" s="222" t="s">
        <v>458</v>
      </c>
      <c r="C48" s="332">
        <f>SUM(C50:C52)</f>
        <v>401</v>
      </c>
      <c r="D48" s="332">
        <f>SUM(D50:D52)</f>
        <v>401</v>
      </c>
      <c r="E48" s="332">
        <f t="shared" si="0"/>
        <v>100</v>
      </c>
      <c r="F48" s="334"/>
      <c r="H48" s="334"/>
      <c r="I48" s="611"/>
    </row>
    <row r="49" spans="1:9" s="333" customFormat="1" ht="18.75">
      <c r="A49" s="221"/>
      <c r="B49" s="418" t="s">
        <v>1</v>
      </c>
      <c r="C49" s="414"/>
      <c r="D49" s="332"/>
      <c r="E49" s="286"/>
      <c r="F49" s="334"/>
      <c r="H49" s="334"/>
      <c r="I49" s="611"/>
    </row>
    <row r="50" spans="1:9" s="333" customFormat="1" ht="21.75" customHeight="1">
      <c r="A50" s="221" t="s">
        <v>180</v>
      </c>
      <c r="B50" s="412" t="s">
        <v>57</v>
      </c>
      <c r="C50" s="416">
        <v>154.6</v>
      </c>
      <c r="D50" s="416">
        <v>154.6</v>
      </c>
      <c r="E50" s="286">
        <f t="shared" si="0"/>
        <v>100</v>
      </c>
      <c r="F50" s="334"/>
      <c r="H50" s="334"/>
      <c r="I50" s="611"/>
    </row>
    <row r="51" spans="1:9" s="333" customFormat="1" ht="21" customHeight="1">
      <c r="A51" s="221" t="s">
        <v>181</v>
      </c>
      <c r="B51" s="412" t="s">
        <v>60</v>
      </c>
      <c r="C51" s="416">
        <v>89</v>
      </c>
      <c r="D51" s="416">
        <v>89</v>
      </c>
      <c r="E51" s="286">
        <f t="shared" si="0"/>
        <v>100</v>
      </c>
      <c r="F51" s="334"/>
      <c r="H51" s="334"/>
      <c r="I51" s="611"/>
    </row>
    <row r="52" spans="1:9" s="333" customFormat="1" ht="22.5" customHeight="1">
      <c r="A52" s="221" t="s">
        <v>182</v>
      </c>
      <c r="B52" s="412" t="s">
        <v>61</v>
      </c>
      <c r="C52" s="416">
        <v>157.4</v>
      </c>
      <c r="D52" s="416">
        <v>157.4</v>
      </c>
      <c r="E52" s="286">
        <f t="shared" si="0"/>
        <v>100</v>
      </c>
      <c r="F52" s="334"/>
      <c r="H52" s="334"/>
      <c r="I52" s="611"/>
    </row>
    <row r="53" spans="1:9" s="333" customFormat="1" ht="18.75">
      <c r="A53" s="221">
        <v>13</v>
      </c>
      <c r="B53" s="222" t="s">
        <v>435</v>
      </c>
      <c r="C53" s="414">
        <f>SUM(C55:C56)</f>
        <v>75.899999999999991</v>
      </c>
      <c r="D53" s="414">
        <f>SUM(D55:D56)</f>
        <v>75.899999999999991</v>
      </c>
      <c r="E53" s="332">
        <f t="shared" si="0"/>
        <v>100</v>
      </c>
      <c r="F53" s="334"/>
      <c r="H53" s="334"/>
      <c r="I53" s="611"/>
    </row>
    <row r="54" spans="1:9" s="333" customFormat="1" ht="21" customHeight="1">
      <c r="A54" s="221"/>
      <c r="B54" s="418" t="s">
        <v>1</v>
      </c>
      <c r="C54" s="414"/>
      <c r="D54" s="286"/>
      <c r="E54" s="286"/>
      <c r="F54" s="334"/>
      <c r="H54" s="334"/>
      <c r="I54" s="611"/>
    </row>
    <row r="55" spans="1:9" s="333" customFormat="1" ht="21.75" customHeight="1">
      <c r="A55" s="221" t="s">
        <v>185</v>
      </c>
      <c r="B55" s="223" t="s">
        <v>64</v>
      </c>
      <c r="C55" s="416">
        <v>7.3</v>
      </c>
      <c r="D55" s="416">
        <v>7.3</v>
      </c>
      <c r="E55" s="286">
        <f t="shared" si="0"/>
        <v>100</v>
      </c>
      <c r="F55" s="334"/>
      <c r="H55" s="334"/>
      <c r="I55" s="611"/>
    </row>
    <row r="56" spans="1:9" s="333" customFormat="1" ht="19.5" customHeight="1">
      <c r="A56" s="221" t="s">
        <v>186</v>
      </c>
      <c r="B56" s="421" t="s">
        <v>65</v>
      </c>
      <c r="C56" s="416">
        <v>68.599999999999994</v>
      </c>
      <c r="D56" s="416">
        <v>68.599999999999994</v>
      </c>
      <c r="E56" s="286">
        <f t="shared" si="0"/>
        <v>100</v>
      </c>
      <c r="F56" s="334"/>
      <c r="H56" s="334"/>
      <c r="I56" s="611"/>
    </row>
    <row r="57" spans="1:9" s="333" customFormat="1" ht="18" customHeight="1">
      <c r="A57" s="221">
        <v>14</v>
      </c>
      <c r="B57" s="222" t="s">
        <v>122</v>
      </c>
      <c r="C57" s="414">
        <f>SUM(C59)</f>
        <v>7.3</v>
      </c>
      <c r="D57" s="414">
        <f>SUM(D59)</f>
        <v>7.3</v>
      </c>
      <c r="E57" s="332">
        <f t="shared" si="0"/>
        <v>100</v>
      </c>
      <c r="F57" s="334"/>
      <c r="H57" s="334"/>
      <c r="I57" s="611"/>
    </row>
    <row r="58" spans="1:9" s="333" customFormat="1" ht="18" customHeight="1">
      <c r="A58" s="221"/>
      <c r="B58" s="223" t="s">
        <v>1</v>
      </c>
      <c r="C58" s="414"/>
      <c r="D58" s="332"/>
      <c r="E58" s="286"/>
      <c r="F58" s="334"/>
      <c r="H58" s="334"/>
      <c r="I58" s="611"/>
    </row>
    <row r="59" spans="1:9" s="333" customFormat="1" ht="22.5" customHeight="1">
      <c r="A59" s="221" t="s">
        <v>187</v>
      </c>
      <c r="B59" s="223" t="s">
        <v>436</v>
      </c>
      <c r="C59" s="416">
        <v>7.3</v>
      </c>
      <c r="D59" s="416">
        <v>7.3</v>
      </c>
      <c r="E59" s="286">
        <f t="shared" si="0"/>
        <v>100</v>
      </c>
      <c r="F59" s="334"/>
      <c r="H59" s="334"/>
      <c r="I59" s="611"/>
    </row>
    <row r="60" spans="1:9" s="333" customFormat="1" ht="36.75" customHeight="1">
      <c r="A60" s="221">
        <v>15</v>
      </c>
      <c r="B60" s="222" t="s">
        <v>123</v>
      </c>
      <c r="C60" s="332">
        <f>SUM(C62)</f>
        <v>153.1</v>
      </c>
      <c r="D60" s="332">
        <f>SUM(D62)</f>
        <v>153.1</v>
      </c>
      <c r="E60" s="332">
        <f t="shared" si="0"/>
        <v>100</v>
      </c>
      <c r="F60" s="334"/>
      <c r="H60" s="334"/>
      <c r="I60" s="611"/>
    </row>
    <row r="61" spans="1:9" s="333" customFormat="1" ht="21" customHeight="1">
      <c r="A61" s="221"/>
      <c r="B61" s="223" t="s">
        <v>1</v>
      </c>
      <c r="C61" s="414"/>
      <c r="D61" s="332"/>
      <c r="E61" s="286"/>
      <c r="F61" s="334"/>
      <c r="H61" s="334"/>
      <c r="I61" s="611"/>
    </row>
    <row r="62" spans="1:9" s="333" customFormat="1" ht="23.25" customHeight="1">
      <c r="A62" s="221" t="s">
        <v>188</v>
      </c>
      <c r="B62" s="223" t="s">
        <v>74</v>
      </c>
      <c r="C62" s="416">
        <v>153.1</v>
      </c>
      <c r="D62" s="416">
        <v>153.1</v>
      </c>
      <c r="E62" s="286">
        <f t="shared" si="0"/>
        <v>100</v>
      </c>
      <c r="F62" s="334"/>
      <c r="H62" s="334"/>
      <c r="I62" s="611"/>
    </row>
    <row r="63" spans="1:9" s="333" customFormat="1" ht="22.5" customHeight="1">
      <c r="A63" s="221">
        <v>16</v>
      </c>
      <c r="B63" s="222" t="s">
        <v>124</v>
      </c>
      <c r="C63" s="414">
        <f>SUM(C65:C66)</f>
        <v>107.10000000000001</v>
      </c>
      <c r="D63" s="414">
        <f>SUM(D65:D66)</f>
        <v>107.10000000000001</v>
      </c>
      <c r="E63" s="332">
        <f t="shared" si="0"/>
        <v>100</v>
      </c>
      <c r="F63" s="334"/>
      <c r="H63" s="334"/>
      <c r="I63" s="611"/>
    </row>
    <row r="64" spans="1:9" s="333" customFormat="1" ht="20.25" customHeight="1">
      <c r="A64" s="221"/>
      <c r="B64" s="223" t="s">
        <v>1</v>
      </c>
      <c r="C64" s="414"/>
      <c r="D64" s="332"/>
      <c r="E64" s="286"/>
      <c r="F64" s="334"/>
      <c r="H64" s="334"/>
      <c r="I64" s="611"/>
    </row>
    <row r="65" spans="1:9" s="333" customFormat="1" ht="22.5" customHeight="1">
      <c r="A65" s="221" t="s">
        <v>191</v>
      </c>
      <c r="B65" s="412" t="s">
        <v>410</v>
      </c>
      <c r="C65" s="416">
        <v>13.7</v>
      </c>
      <c r="D65" s="416">
        <v>13.7</v>
      </c>
      <c r="E65" s="286">
        <f t="shared" si="0"/>
        <v>100</v>
      </c>
      <c r="F65" s="334"/>
      <c r="H65" s="334"/>
      <c r="I65" s="611"/>
    </row>
    <row r="66" spans="1:9" s="333" customFormat="1" ht="21.75" customHeight="1">
      <c r="A66" s="221" t="s">
        <v>192</v>
      </c>
      <c r="B66" s="412" t="s">
        <v>412</v>
      </c>
      <c r="C66" s="416">
        <v>93.4</v>
      </c>
      <c r="D66" s="416">
        <v>93.4</v>
      </c>
      <c r="E66" s="286">
        <f t="shared" si="0"/>
        <v>100</v>
      </c>
      <c r="F66" s="334"/>
      <c r="H66" s="334"/>
      <c r="I66" s="611"/>
    </row>
    <row r="67" spans="1:9" s="333" customFormat="1" ht="18.75">
      <c r="A67" s="221" t="s">
        <v>283</v>
      </c>
      <c r="B67" s="422" t="s">
        <v>126</v>
      </c>
      <c r="C67" s="414">
        <f>SUM(C69)</f>
        <v>106.4</v>
      </c>
      <c r="D67" s="414">
        <f>SUM(D69)</f>
        <v>106.4</v>
      </c>
      <c r="E67" s="332">
        <f t="shared" si="0"/>
        <v>100</v>
      </c>
      <c r="F67" s="334"/>
      <c r="H67" s="334"/>
      <c r="I67" s="611"/>
    </row>
    <row r="68" spans="1:9" s="333" customFormat="1" ht="18.75" customHeight="1">
      <c r="A68" s="221"/>
      <c r="B68" s="25" t="s">
        <v>1</v>
      </c>
      <c r="C68" s="416"/>
      <c r="D68" s="286"/>
      <c r="E68" s="286"/>
      <c r="F68" s="334"/>
      <c r="H68" s="334"/>
      <c r="I68" s="611"/>
    </row>
    <row r="69" spans="1:9" s="333" customFormat="1" ht="22.5" customHeight="1">
      <c r="A69" s="221" t="s">
        <v>193</v>
      </c>
      <c r="B69" s="412" t="s">
        <v>354</v>
      </c>
      <c r="C69" s="416">
        <v>106.4</v>
      </c>
      <c r="D69" s="416">
        <v>106.4</v>
      </c>
      <c r="E69" s="286">
        <f t="shared" si="0"/>
        <v>100</v>
      </c>
      <c r="F69" s="334"/>
      <c r="H69" s="334"/>
      <c r="I69" s="611"/>
    </row>
    <row r="70" spans="1:9" s="333" customFormat="1" ht="18.75">
      <c r="A70" s="221" t="s">
        <v>281</v>
      </c>
      <c r="B70" s="222" t="s">
        <v>127</v>
      </c>
      <c r="C70" s="414">
        <f>SUM(C72:C75)</f>
        <v>833.3</v>
      </c>
      <c r="D70" s="414">
        <f>SUM(D72:D75)</f>
        <v>833.3</v>
      </c>
      <c r="E70" s="332">
        <f t="shared" si="0"/>
        <v>100</v>
      </c>
      <c r="F70" s="334"/>
      <c r="H70" s="334"/>
      <c r="I70" s="611"/>
    </row>
    <row r="71" spans="1:9" s="333" customFormat="1" ht="20.25" customHeight="1">
      <c r="A71" s="221"/>
      <c r="B71" s="223" t="s">
        <v>1</v>
      </c>
      <c r="C71" s="414"/>
      <c r="D71" s="286"/>
      <c r="E71" s="286"/>
      <c r="F71" s="334"/>
      <c r="H71" s="334"/>
      <c r="I71" s="611"/>
    </row>
    <row r="72" spans="1:9" s="333" customFormat="1" ht="20.25" customHeight="1">
      <c r="A72" s="417" t="s">
        <v>196</v>
      </c>
      <c r="B72" s="412" t="s">
        <v>628</v>
      </c>
      <c r="C72" s="416">
        <v>146.5</v>
      </c>
      <c r="D72" s="416">
        <v>146.5</v>
      </c>
      <c r="E72" s="286">
        <f t="shared" si="0"/>
        <v>100</v>
      </c>
      <c r="F72" s="334"/>
      <c r="H72" s="334"/>
      <c r="I72" s="611"/>
    </row>
    <row r="73" spans="1:9" s="333" customFormat="1" ht="20.25" customHeight="1">
      <c r="A73" s="221" t="s">
        <v>197</v>
      </c>
      <c r="B73" s="415" t="s">
        <v>437</v>
      </c>
      <c r="C73" s="416">
        <v>11.1</v>
      </c>
      <c r="D73" s="416">
        <v>11.1</v>
      </c>
      <c r="E73" s="286">
        <f t="shared" si="0"/>
        <v>100</v>
      </c>
      <c r="F73" s="334"/>
      <c r="H73" s="334"/>
      <c r="I73" s="611"/>
    </row>
    <row r="74" spans="1:9" s="333" customFormat="1" ht="20.25" customHeight="1">
      <c r="A74" s="221" t="s">
        <v>380</v>
      </c>
      <c r="B74" s="412" t="s">
        <v>622</v>
      </c>
      <c r="C74" s="416">
        <v>449.8</v>
      </c>
      <c r="D74" s="416">
        <v>449.8</v>
      </c>
      <c r="E74" s="286">
        <f t="shared" si="0"/>
        <v>100</v>
      </c>
      <c r="F74" s="334"/>
      <c r="H74" s="334"/>
      <c r="I74" s="611"/>
    </row>
    <row r="75" spans="1:9" s="333" customFormat="1" ht="20.25" customHeight="1">
      <c r="A75" s="221" t="s">
        <v>381</v>
      </c>
      <c r="B75" s="412" t="s">
        <v>438</v>
      </c>
      <c r="C75" s="416">
        <v>225.9</v>
      </c>
      <c r="D75" s="416">
        <v>225.9</v>
      </c>
      <c r="E75" s="286">
        <f t="shared" si="0"/>
        <v>100</v>
      </c>
      <c r="F75" s="334"/>
      <c r="H75" s="334"/>
      <c r="I75" s="611"/>
    </row>
    <row r="76" spans="1:9" s="335" customFormat="1" ht="18.75">
      <c r="A76" s="319"/>
      <c r="B76" s="223" t="s">
        <v>439</v>
      </c>
      <c r="C76" s="286">
        <f>C9+C12+C15+C21+C24+C27+C30+C33+C38+C41+C44+C48+C53+C57+C60+C63+C67+C70</f>
        <v>3958.3</v>
      </c>
      <c r="D76" s="286">
        <f>D9+D12+D15+D21+D24+D27+D30+D33+D38+D41+D44+D48+D53+D57+D60+D63+D67+D70</f>
        <v>3958.2</v>
      </c>
      <c r="E76" s="286">
        <f t="shared" si="0"/>
        <v>99.997473662936102</v>
      </c>
      <c r="F76" s="334"/>
      <c r="I76" s="611"/>
    </row>
    <row r="78" spans="1:9" ht="18" customHeight="1">
      <c r="A78" s="962" t="s">
        <v>92</v>
      </c>
      <c r="B78" s="962"/>
      <c r="C78" s="962"/>
      <c r="D78" s="962"/>
      <c r="E78" s="962"/>
    </row>
    <row r="82" spans="4:4">
      <c r="D82" s="224"/>
    </row>
  </sheetData>
  <customSheetViews>
    <customSheetView guid="{4165943C-756F-4CCF-9247-CE2CFD5C8A6E}" showPageBreaks="1">
      <selection activeCell="F43" sqref="F43"/>
      <pageMargins left="0.78740157480314965" right="0.31496062992125984" top="0.74803149606299213" bottom="0.59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topLeftCell="A52">
      <selection activeCell="E50" sqref="E50"/>
      <pageMargins left="0.78740157480314965" right="0.31496062992125984" top="0.74803149606299213" bottom="0.74803149606299213" header="0.31496062992125984" footer="0.31496062992125984"/>
      <pageSetup paperSize="9" orientation="portrait" r:id="rId2"/>
    </customSheetView>
    <customSheetView guid="{B576D719-61CB-4288-93D5-A83B12AD9238}">
      <selection activeCell="B4" sqref="B4:B5"/>
      <pageMargins left="0.78740157480314965" right="0.31496062992125984" top="0.74803149606299213" bottom="0.74803149606299213" header="0.31496062992125984" footer="0.31496062992125984"/>
      <pageSetup paperSize="9" orientation="portrait" r:id="rId3"/>
    </customSheetView>
    <customSheetView guid="{9FFDC49B-567C-47F9-93E0-A54EE725B9D9}">
      <selection activeCell="D17" sqref="D17"/>
      <pageMargins left="0.78740157480314965" right="0.31496062992125984" top="0.74803149606299213" bottom="0.74803149606299213" header="0.31496062992125984" footer="0.31496062992125984"/>
      <pageSetup paperSize="9" orientation="portrait" r:id="rId4"/>
    </customSheetView>
    <customSheetView guid="{6F7F94C3-6637-4894-B83A-C8AF9202C62B}" topLeftCell="A16">
      <selection activeCell="D17" sqref="D17"/>
      <pageMargins left="0.78740157480314965" right="0.31496062992125984" top="0.74803149606299213" bottom="0.74803149606299213" header="0.31496062992125984" footer="0.31496062992125984"/>
      <pageSetup paperSize="9" orientation="portrait" r:id="rId5"/>
    </customSheetView>
    <customSheetView guid="{5C07212E-82C1-4D83-BD39-AC2BD6D97870}" showPageBreaks="1" topLeftCell="A54">
      <selection activeCell="E70" sqref="E70"/>
      <pageMargins left="0.78740157480314965" right="0.31496062992125984" top="0.74803149606299213" bottom="0.74803149606299213" header="0.31496062992125984" footer="0.31496062992125984"/>
      <pageSetup paperSize="9" orientation="portrait" r:id="rId6"/>
    </customSheetView>
    <customSheetView guid="{D3711D91-0EFF-403F-B1CB-699C878CEC92}" showPageBreaks="1">
      <selection activeCell="D17" sqref="D17"/>
      <pageMargins left="0.78740157480314965" right="0.31496062992125984" top="0.74803149606299213" bottom="0.74803149606299213" header="0.31496062992125984" footer="0.31496062992125984"/>
      <pageSetup paperSize="9" orientation="portrait" r:id="rId7"/>
    </customSheetView>
  </customSheetViews>
  <mergeCells count="7">
    <mergeCell ref="D7:D8"/>
    <mergeCell ref="E7:E8"/>
    <mergeCell ref="A6:E6"/>
    <mergeCell ref="A78:E78"/>
    <mergeCell ref="A7:A8"/>
    <mergeCell ref="B7:B8"/>
    <mergeCell ref="C7:C8"/>
  </mergeCells>
  <pageMargins left="0.98425196850393704" right="0.47244094488188981" top="0.86614173228346458" bottom="0.47244094488188981" header="0.35433070866141736" footer="0.31496062992125984"/>
  <pageSetup paperSize="9" scale="94" fitToHeight="11" orientation="portrait" r:id="rId8"/>
  <headerFooter differentFirst="1"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G22"/>
  <sheetViews>
    <sheetView topLeftCell="A3" workbookViewId="0">
      <selection activeCell="A3" sqref="A3:XFD6"/>
    </sheetView>
  </sheetViews>
  <sheetFormatPr defaultColWidth="9.140625" defaultRowHeight="18.75"/>
  <cols>
    <col min="1" max="1" width="4.7109375" style="207" customWidth="1"/>
    <col min="2" max="2" width="42.28515625" style="93" customWidth="1"/>
    <col min="3" max="3" width="15.85546875" style="92" customWidth="1"/>
    <col min="4" max="4" width="14.5703125" style="91" customWidth="1"/>
    <col min="5" max="5" width="13" style="91" customWidth="1"/>
    <col min="6" max="16384" width="9.140625" style="91"/>
  </cols>
  <sheetData>
    <row r="1" spans="1:7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7" s="99" customFormat="1" ht="409.5" hidden="1">
      <c r="A2" s="102" t="s">
        <v>318</v>
      </c>
      <c r="B2" s="101" t="s">
        <v>317</v>
      </c>
      <c r="C2" s="100" t="s">
        <v>340</v>
      </c>
    </row>
    <row r="3" spans="1:7" s="311" customFormat="1">
      <c r="A3" s="846"/>
      <c r="B3" s="837"/>
      <c r="C3" s="847" t="s">
        <v>804</v>
      </c>
      <c r="D3" s="837"/>
      <c r="E3" s="837"/>
    </row>
    <row r="4" spans="1:7" s="311" customFormat="1">
      <c r="A4" s="836"/>
      <c r="B4" s="837"/>
      <c r="C4" s="847" t="s">
        <v>785</v>
      </c>
      <c r="D4" s="837"/>
      <c r="E4" s="837"/>
      <c r="G4" s="827"/>
    </row>
    <row r="5" spans="1:7" s="311" customFormat="1">
      <c r="A5" s="836"/>
      <c r="B5" s="837"/>
      <c r="C5" s="847" t="s">
        <v>786</v>
      </c>
      <c r="D5" s="837"/>
      <c r="E5" s="837"/>
      <c r="G5" s="827"/>
    </row>
    <row r="6" spans="1:7" s="311" customFormat="1">
      <c r="A6" s="836"/>
      <c r="B6" s="837"/>
      <c r="C6" s="847" t="s">
        <v>788</v>
      </c>
      <c r="D6" s="837"/>
      <c r="E6" s="837"/>
      <c r="G6" s="827"/>
    </row>
    <row r="7" spans="1:7" s="99" customFormat="1" ht="40.5" customHeight="1">
      <c r="A7" s="13"/>
      <c r="B7" s="859"/>
      <c r="C7" s="859"/>
    </row>
    <row r="8" spans="1:7" s="99" customFormat="1">
      <c r="A8" s="863" t="s">
        <v>90</v>
      </c>
      <c r="B8" s="863"/>
      <c r="C8" s="863"/>
      <c r="D8" s="883"/>
      <c r="E8" s="883"/>
    </row>
    <row r="9" spans="1:7" s="99" customFormat="1" ht="62.25" customHeight="1">
      <c r="A9" s="861" t="s">
        <v>629</v>
      </c>
      <c r="B9" s="861"/>
      <c r="C9" s="861"/>
      <c r="D9" s="882"/>
      <c r="E9" s="882"/>
    </row>
    <row r="10" spans="1:7" s="99" customFormat="1" ht="85.5" customHeight="1">
      <c r="A10" s="205" t="s">
        <v>0</v>
      </c>
      <c r="B10" s="700" t="s">
        <v>441</v>
      </c>
      <c r="C10" s="205" t="s">
        <v>320</v>
      </c>
      <c r="D10" s="90" t="s">
        <v>321</v>
      </c>
      <c r="E10" s="89" t="s">
        <v>322</v>
      </c>
    </row>
    <row r="11" spans="1:7">
      <c r="A11" s="178">
        <v>1</v>
      </c>
      <c r="B11" s="209" t="s">
        <v>122</v>
      </c>
      <c r="C11" s="423">
        <v>1331.9</v>
      </c>
      <c r="D11" s="615">
        <f>D13</f>
        <v>1290.4000000000001</v>
      </c>
      <c r="E11" s="425">
        <f>D11/C11*100</f>
        <v>96.884150461746373</v>
      </c>
      <c r="F11" s="591"/>
    </row>
    <row r="12" spans="1:7">
      <c r="A12" s="178"/>
      <c r="B12" s="179" t="s">
        <v>1</v>
      </c>
      <c r="C12" s="178"/>
      <c r="D12" s="135"/>
      <c r="E12" s="425"/>
      <c r="F12" s="591"/>
    </row>
    <row r="13" spans="1:7">
      <c r="A13" s="424" t="s">
        <v>151</v>
      </c>
      <c r="B13" s="179" t="s">
        <v>516</v>
      </c>
      <c r="C13" s="178">
        <v>1331.9</v>
      </c>
      <c r="D13" s="135">
        <v>1290.4000000000001</v>
      </c>
      <c r="E13" s="135">
        <f>D13/C13*100</f>
        <v>96.884150461746373</v>
      </c>
      <c r="F13" s="591"/>
    </row>
    <row r="14" spans="1:7">
      <c r="A14" s="211" t="s">
        <v>313</v>
      </c>
      <c r="B14" s="212" t="s">
        <v>125</v>
      </c>
      <c r="C14" s="777">
        <v>1200</v>
      </c>
      <c r="D14" s="777">
        <f>D16</f>
        <v>1200</v>
      </c>
      <c r="E14" s="425">
        <f>D14/C14*100</f>
        <v>100</v>
      </c>
      <c r="F14" s="591"/>
    </row>
    <row r="15" spans="1:7">
      <c r="A15" s="211"/>
      <c r="B15" s="210" t="s">
        <v>1</v>
      </c>
      <c r="C15" s="778"/>
      <c r="D15" s="135"/>
      <c r="E15" s="425"/>
      <c r="F15" s="591"/>
    </row>
    <row r="16" spans="1:7">
      <c r="A16" s="211" t="s">
        <v>154</v>
      </c>
      <c r="B16" s="210" t="s">
        <v>76</v>
      </c>
      <c r="C16" s="778">
        <v>1200</v>
      </c>
      <c r="D16" s="135">
        <v>1200</v>
      </c>
      <c r="E16" s="135">
        <f>D16/C16*100</f>
        <v>100</v>
      </c>
      <c r="F16" s="591"/>
    </row>
    <row r="17" spans="1:5">
      <c r="A17" s="98"/>
      <c r="B17" s="97" t="s">
        <v>89</v>
      </c>
      <c r="C17" s="135">
        <f>C11+C14</f>
        <v>2531.9</v>
      </c>
      <c r="D17" s="135">
        <f>D11+D14</f>
        <v>2490.4</v>
      </c>
      <c r="E17" s="135">
        <f>D17/C17*100</f>
        <v>98.360914728069829</v>
      </c>
    </row>
    <row r="19" spans="1:5">
      <c r="A19" s="884" t="s">
        <v>92</v>
      </c>
      <c r="B19" s="884"/>
      <c r="C19" s="884"/>
      <c r="D19" s="883"/>
      <c r="E19" s="883"/>
    </row>
    <row r="22" spans="1:5">
      <c r="C22" s="590"/>
      <c r="D22" s="590"/>
    </row>
  </sheetData>
  <customSheetViews>
    <customSheetView guid="{4165943C-756F-4CCF-9247-CE2CFD5C8A6E}" showPageBreaks="1" hiddenRows="1" topLeftCell="A3">
      <selection activeCell="A6" sqref="A6:E6"/>
      <pageMargins left="0.7" right="0.45" top="0.75" bottom="0.75" header="0.3" footer="0.3"/>
      <pageSetup paperSize="9" orientation="portrait" r:id="rId1"/>
    </customSheetView>
    <customSheetView guid="{ACD9C512-63C9-4003-B6FE-104619FB99E9}" hiddenRows="1" topLeftCell="A3">
      <selection activeCell="D25" sqref="D25"/>
      <pageMargins left="0.7" right="0.7" top="0.75" bottom="0.75" header="0.3" footer="0.3"/>
    </customSheetView>
    <customSheetView guid="{B576D719-61CB-4288-93D5-A83B12AD9238}" hiddenRows="1" topLeftCell="A3">
      <selection activeCell="B13" sqref="B13"/>
      <pageMargins left="0.7" right="0.7" top="0.75" bottom="0.75" header="0.3" footer="0.3"/>
    </customSheetView>
    <customSheetView guid="{9FFDC49B-567C-47F9-93E0-A54EE725B9D9}" hiddenRows="1" topLeftCell="A3">
      <selection activeCell="D10" sqref="D10"/>
      <pageMargins left="0.7" right="0.7" top="0.75" bottom="0.75" header="0.3" footer="0.3"/>
    </customSheetView>
    <customSheetView guid="{6F7F94C3-6637-4894-B83A-C8AF9202C62B}" hiddenRows="1" topLeftCell="A3">
      <selection activeCell="B13" sqref="B13"/>
      <pageMargins left="0.7" right="0.7" top="0.75" bottom="0.75" header="0.3" footer="0.3"/>
    </customSheetView>
    <customSheetView guid="{5C07212E-82C1-4D83-BD39-AC2BD6D97870}" hiddenRows="1" topLeftCell="A3">
      <selection activeCell="B13" sqref="B13"/>
      <pageMargins left="0.7" right="0.7" top="0.75" bottom="0.75" header="0.3" footer="0.3"/>
    </customSheetView>
    <customSheetView guid="{D3711D91-0EFF-403F-B1CB-699C878CEC92}" hiddenRows="1" topLeftCell="A3">
      <selection activeCell="A6" sqref="A6:E6"/>
      <pageMargins left="0.7" right="0.45" top="0.75" bottom="0.75" header="0.3" footer="0.3"/>
      <pageSetup paperSize="9" orientation="portrait" r:id="rId2"/>
    </customSheetView>
  </customSheetViews>
  <mergeCells count="4">
    <mergeCell ref="B7:C7"/>
    <mergeCell ref="A8:E8"/>
    <mergeCell ref="A9:E9"/>
    <mergeCell ref="A19:E19"/>
  </mergeCells>
  <pageMargins left="0.94488188976377963" right="0.55118110236220474" top="0.9055118110236221" bottom="0.78740157480314965" header="0.39370078740157483" footer="0.31496062992125984"/>
  <pageSetup paperSize="9" scale="97" orientation="portrait" r:id="rId3"/>
  <headerFooter differentFirst="1">
    <oddHeader xml:space="preserve">&amp;C&amp;P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0"/>
  </sheetPr>
  <dimension ref="A1:I61"/>
  <sheetViews>
    <sheetView workbookViewId="0">
      <selection sqref="A1:XFD4"/>
    </sheetView>
  </sheetViews>
  <sheetFormatPr defaultRowHeight="18.75"/>
  <cols>
    <col min="1" max="1" width="4.5703125" style="471" customWidth="1"/>
    <col min="2" max="2" width="41.42578125" style="472" customWidth="1"/>
    <col min="3" max="3" width="14.85546875" style="473" customWidth="1"/>
    <col min="4" max="4" width="15.42578125" style="473" customWidth="1"/>
    <col min="5" max="5" width="13.85546875" style="469" customWidth="1"/>
    <col min="6" max="6" width="9.5703125" style="469" customWidth="1"/>
    <col min="7" max="7" width="9.7109375" style="469" customWidth="1"/>
    <col min="8" max="256" width="9.140625" style="469"/>
    <col min="257" max="257" width="8.7109375" style="469" customWidth="1"/>
    <col min="258" max="258" width="57" style="469" customWidth="1"/>
    <col min="259" max="259" width="20.42578125" style="469" customWidth="1"/>
    <col min="260" max="260" width="9.140625" style="469"/>
    <col min="261" max="261" width="9.140625" style="469" customWidth="1"/>
    <col min="262" max="262" width="9.5703125" style="469" customWidth="1"/>
    <col min="263" max="263" width="9.7109375" style="469" customWidth="1"/>
    <col min="264" max="512" width="9.140625" style="469"/>
    <col min="513" max="513" width="8.7109375" style="469" customWidth="1"/>
    <col min="514" max="514" width="57" style="469" customWidth="1"/>
    <col min="515" max="515" width="20.42578125" style="469" customWidth="1"/>
    <col min="516" max="516" width="9.140625" style="469"/>
    <col min="517" max="517" width="9.140625" style="469" customWidth="1"/>
    <col min="518" max="518" width="9.5703125" style="469" customWidth="1"/>
    <col min="519" max="519" width="9.7109375" style="469" customWidth="1"/>
    <col min="520" max="768" width="9.140625" style="469"/>
    <col min="769" max="769" width="8.7109375" style="469" customWidth="1"/>
    <col min="770" max="770" width="57" style="469" customWidth="1"/>
    <col min="771" max="771" width="20.42578125" style="469" customWidth="1"/>
    <col min="772" max="772" width="9.140625" style="469"/>
    <col min="773" max="773" width="9.140625" style="469" customWidth="1"/>
    <col min="774" max="774" width="9.5703125" style="469" customWidth="1"/>
    <col min="775" max="775" width="9.7109375" style="469" customWidth="1"/>
    <col min="776" max="1024" width="9.140625" style="469"/>
    <col min="1025" max="1025" width="8.7109375" style="469" customWidth="1"/>
    <col min="1026" max="1026" width="57" style="469" customWidth="1"/>
    <col min="1027" max="1027" width="20.42578125" style="469" customWidth="1"/>
    <col min="1028" max="1028" width="9.140625" style="469"/>
    <col min="1029" max="1029" width="9.140625" style="469" customWidth="1"/>
    <col min="1030" max="1030" width="9.5703125" style="469" customWidth="1"/>
    <col min="1031" max="1031" width="9.7109375" style="469" customWidth="1"/>
    <col min="1032" max="1280" width="9.140625" style="469"/>
    <col min="1281" max="1281" width="8.7109375" style="469" customWidth="1"/>
    <col min="1282" max="1282" width="57" style="469" customWidth="1"/>
    <col min="1283" max="1283" width="20.42578125" style="469" customWidth="1"/>
    <col min="1284" max="1284" width="9.140625" style="469"/>
    <col min="1285" max="1285" width="9.140625" style="469" customWidth="1"/>
    <col min="1286" max="1286" width="9.5703125" style="469" customWidth="1"/>
    <col min="1287" max="1287" width="9.7109375" style="469" customWidth="1"/>
    <col min="1288" max="1536" width="9.140625" style="469"/>
    <col min="1537" max="1537" width="8.7109375" style="469" customWidth="1"/>
    <col min="1538" max="1538" width="57" style="469" customWidth="1"/>
    <col min="1539" max="1539" width="20.42578125" style="469" customWidth="1"/>
    <col min="1540" max="1540" width="9.140625" style="469"/>
    <col min="1541" max="1541" width="9.140625" style="469" customWidth="1"/>
    <col min="1542" max="1542" width="9.5703125" style="469" customWidth="1"/>
    <col min="1543" max="1543" width="9.7109375" style="469" customWidth="1"/>
    <col min="1544" max="1792" width="9.140625" style="469"/>
    <col min="1793" max="1793" width="8.7109375" style="469" customWidth="1"/>
    <col min="1794" max="1794" width="57" style="469" customWidth="1"/>
    <col min="1795" max="1795" width="20.42578125" style="469" customWidth="1"/>
    <col min="1796" max="1796" width="9.140625" style="469"/>
    <col min="1797" max="1797" width="9.140625" style="469" customWidth="1"/>
    <col min="1798" max="1798" width="9.5703125" style="469" customWidth="1"/>
    <col min="1799" max="1799" width="9.7109375" style="469" customWidth="1"/>
    <col min="1800" max="2048" width="9.140625" style="469"/>
    <col min="2049" max="2049" width="8.7109375" style="469" customWidth="1"/>
    <col min="2050" max="2050" width="57" style="469" customWidth="1"/>
    <col min="2051" max="2051" width="20.42578125" style="469" customWidth="1"/>
    <col min="2052" max="2052" width="9.140625" style="469"/>
    <col min="2053" max="2053" width="9.140625" style="469" customWidth="1"/>
    <col min="2054" max="2054" width="9.5703125" style="469" customWidth="1"/>
    <col min="2055" max="2055" width="9.7109375" style="469" customWidth="1"/>
    <col min="2056" max="2304" width="9.140625" style="469"/>
    <col min="2305" max="2305" width="8.7109375" style="469" customWidth="1"/>
    <col min="2306" max="2306" width="57" style="469" customWidth="1"/>
    <col min="2307" max="2307" width="20.42578125" style="469" customWidth="1"/>
    <col min="2308" max="2308" width="9.140625" style="469"/>
    <col min="2309" max="2309" width="9.140625" style="469" customWidth="1"/>
    <col min="2310" max="2310" width="9.5703125" style="469" customWidth="1"/>
    <col min="2311" max="2311" width="9.7109375" style="469" customWidth="1"/>
    <col min="2312" max="2560" width="9.140625" style="469"/>
    <col min="2561" max="2561" width="8.7109375" style="469" customWidth="1"/>
    <col min="2562" max="2562" width="57" style="469" customWidth="1"/>
    <col min="2563" max="2563" width="20.42578125" style="469" customWidth="1"/>
    <col min="2564" max="2564" width="9.140625" style="469"/>
    <col min="2565" max="2565" width="9.140625" style="469" customWidth="1"/>
    <col min="2566" max="2566" width="9.5703125" style="469" customWidth="1"/>
    <col min="2567" max="2567" width="9.7109375" style="469" customWidth="1"/>
    <col min="2568" max="2816" width="9.140625" style="469"/>
    <col min="2817" max="2817" width="8.7109375" style="469" customWidth="1"/>
    <col min="2818" max="2818" width="57" style="469" customWidth="1"/>
    <col min="2819" max="2819" width="20.42578125" style="469" customWidth="1"/>
    <col min="2820" max="2820" width="9.140625" style="469"/>
    <col min="2821" max="2821" width="9.140625" style="469" customWidth="1"/>
    <col min="2822" max="2822" width="9.5703125" style="469" customWidth="1"/>
    <col min="2823" max="2823" width="9.7109375" style="469" customWidth="1"/>
    <col min="2824" max="3072" width="9.140625" style="469"/>
    <col min="3073" max="3073" width="8.7109375" style="469" customWidth="1"/>
    <col min="3074" max="3074" width="57" style="469" customWidth="1"/>
    <col min="3075" max="3075" width="20.42578125" style="469" customWidth="1"/>
    <col min="3076" max="3076" width="9.140625" style="469"/>
    <col min="3077" max="3077" width="9.140625" style="469" customWidth="1"/>
    <col min="3078" max="3078" width="9.5703125" style="469" customWidth="1"/>
    <col min="3079" max="3079" width="9.7109375" style="469" customWidth="1"/>
    <col min="3080" max="3328" width="9.140625" style="469"/>
    <col min="3329" max="3329" width="8.7109375" style="469" customWidth="1"/>
    <col min="3330" max="3330" width="57" style="469" customWidth="1"/>
    <col min="3331" max="3331" width="20.42578125" style="469" customWidth="1"/>
    <col min="3332" max="3332" width="9.140625" style="469"/>
    <col min="3333" max="3333" width="9.140625" style="469" customWidth="1"/>
    <col min="3334" max="3334" width="9.5703125" style="469" customWidth="1"/>
    <col min="3335" max="3335" width="9.7109375" style="469" customWidth="1"/>
    <col min="3336" max="3584" width="9.140625" style="469"/>
    <col min="3585" max="3585" width="8.7109375" style="469" customWidth="1"/>
    <col min="3586" max="3586" width="57" style="469" customWidth="1"/>
    <col min="3587" max="3587" width="20.42578125" style="469" customWidth="1"/>
    <col min="3588" max="3588" width="9.140625" style="469"/>
    <col min="3589" max="3589" width="9.140625" style="469" customWidth="1"/>
    <col min="3590" max="3590" width="9.5703125" style="469" customWidth="1"/>
    <col min="3591" max="3591" width="9.7109375" style="469" customWidth="1"/>
    <col min="3592" max="3840" width="9.140625" style="469"/>
    <col min="3841" max="3841" width="8.7109375" style="469" customWidth="1"/>
    <col min="3842" max="3842" width="57" style="469" customWidth="1"/>
    <col min="3843" max="3843" width="20.42578125" style="469" customWidth="1"/>
    <col min="3844" max="3844" width="9.140625" style="469"/>
    <col min="3845" max="3845" width="9.140625" style="469" customWidth="1"/>
    <col min="3846" max="3846" width="9.5703125" style="469" customWidth="1"/>
    <col min="3847" max="3847" width="9.7109375" style="469" customWidth="1"/>
    <col min="3848" max="4096" width="9.140625" style="469"/>
    <col min="4097" max="4097" width="8.7109375" style="469" customWidth="1"/>
    <col min="4098" max="4098" width="57" style="469" customWidth="1"/>
    <col min="4099" max="4099" width="20.42578125" style="469" customWidth="1"/>
    <col min="4100" max="4100" width="9.140625" style="469"/>
    <col min="4101" max="4101" width="9.140625" style="469" customWidth="1"/>
    <col min="4102" max="4102" width="9.5703125" style="469" customWidth="1"/>
    <col min="4103" max="4103" width="9.7109375" style="469" customWidth="1"/>
    <col min="4104" max="4352" width="9.140625" style="469"/>
    <col min="4353" max="4353" width="8.7109375" style="469" customWidth="1"/>
    <col min="4354" max="4354" width="57" style="469" customWidth="1"/>
    <col min="4355" max="4355" width="20.42578125" style="469" customWidth="1"/>
    <col min="4356" max="4356" width="9.140625" style="469"/>
    <col min="4357" max="4357" width="9.140625" style="469" customWidth="1"/>
    <col min="4358" max="4358" width="9.5703125" style="469" customWidth="1"/>
    <col min="4359" max="4359" width="9.7109375" style="469" customWidth="1"/>
    <col min="4360" max="4608" width="9.140625" style="469"/>
    <col min="4609" max="4609" width="8.7109375" style="469" customWidth="1"/>
    <col min="4610" max="4610" width="57" style="469" customWidth="1"/>
    <col min="4611" max="4611" width="20.42578125" style="469" customWidth="1"/>
    <col min="4612" max="4612" width="9.140625" style="469"/>
    <col min="4613" max="4613" width="9.140625" style="469" customWidth="1"/>
    <col min="4614" max="4614" width="9.5703125" style="469" customWidth="1"/>
    <col min="4615" max="4615" width="9.7109375" style="469" customWidth="1"/>
    <col min="4616" max="4864" width="9.140625" style="469"/>
    <col min="4865" max="4865" width="8.7109375" style="469" customWidth="1"/>
    <col min="4866" max="4866" width="57" style="469" customWidth="1"/>
    <col min="4867" max="4867" width="20.42578125" style="469" customWidth="1"/>
    <col min="4868" max="4868" width="9.140625" style="469"/>
    <col min="4869" max="4869" width="9.140625" style="469" customWidth="1"/>
    <col min="4870" max="4870" width="9.5703125" style="469" customWidth="1"/>
    <col min="4871" max="4871" width="9.7109375" style="469" customWidth="1"/>
    <col min="4872" max="5120" width="9.140625" style="469"/>
    <col min="5121" max="5121" width="8.7109375" style="469" customWidth="1"/>
    <col min="5122" max="5122" width="57" style="469" customWidth="1"/>
    <col min="5123" max="5123" width="20.42578125" style="469" customWidth="1"/>
    <col min="5124" max="5124" width="9.140625" style="469"/>
    <col min="5125" max="5125" width="9.140625" style="469" customWidth="1"/>
    <col min="5126" max="5126" width="9.5703125" style="469" customWidth="1"/>
    <col min="5127" max="5127" width="9.7109375" style="469" customWidth="1"/>
    <col min="5128" max="5376" width="9.140625" style="469"/>
    <col min="5377" max="5377" width="8.7109375" style="469" customWidth="1"/>
    <col min="5378" max="5378" width="57" style="469" customWidth="1"/>
    <col min="5379" max="5379" width="20.42578125" style="469" customWidth="1"/>
    <col min="5380" max="5380" width="9.140625" style="469"/>
    <col min="5381" max="5381" width="9.140625" style="469" customWidth="1"/>
    <col min="5382" max="5382" width="9.5703125" style="469" customWidth="1"/>
    <col min="5383" max="5383" width="9.7109375" style="469" customWidth="1"/>
    <col min="5384" max="5632" width="9.140625" style="469"/>
    <col min="5633" max="5633" width="8.7109375" style="469" customWidth="1"/>
    <col min="5634" max="5634" width="57" style="469" customWidth="1"/>
    <col min="5635" max="5635" width="20.42578125" style="469" customWidth="1"/>
    <col min="5636" max="5636" width="9.140625" style="469"/>
    <col min="5637" max="5637" width="9.140625" style="469" customWidth="1"/>
    <col min="5638" max="5638" width="9.5703125" style="469" customWidth="1"/>
    <col min="5639" max="5639" width="9.7109375" style="469" customWidth="1"/>
    <col min="5640" max="5888" width="9.140625" style="469"/>
    <col min="5889" max="5889" width="8.7109375" style="469" customWidth="1"/>
    <col min="5890" max="5890" width="57" style="469" customWidth="1"/>
    <col min="5891" max="5891" width="20.42578125" style="469" customWidth="1"/>
    <col min="5892" max="5892" width="9.140625" style="469"/>
    <col min="5893" max="5893" width="9.140625" style="469" customWidth="1"/>
    <col min="5894" max="5894" width="9.5703125" style="469" customWidth="1"/>
    <col min="5895" max="5895" width="9.7109375" style="469" customWidth="1"/>
    <col min="5896" max="6144" width="9.140625" style="469"/>
    <col min="6145" max="6145" width="8.7109375" style="469" customWidth="1"/>
    <col min="6146" max="6146" width="57" style="469" customWidth="1"/>
    <col min="6147" max="6147" width="20.42578125" style="469" customWidth="1"/>
    <col min="6148" max="6148" width="9.140625" style="469"/>
    <col min="6149" max="6149" width="9.140625" style="469" customWidth="1"/>
    <col min="6150" max="6150" width="9.5703125" style="469" customWidth="1"/>
    <col min="6151" max="6151" width="9.7109375" style="469" customWidth="1"/>
    <col min="6152" max="6400" width="9.140625" style="469"/>
    <col min="6401" max="6401" width="8.7109375" style="469" customWidth="1"/>
    <col min="6402" max="6402" width="57" style="469" customWidth="1"/>
    <col min="6403" max="6403" width="20.42578125" style="469" customWidth="1"/>
    <col min="6404" max="6404" width="9.140625" style="469"/>
    <col min="6405" max="6405" width="9.140625" style="469" customWidth="1"/>
    <col min="6406" max="6406" width="9.5703125" style="469" customWidth="1"/>
    <col min="6407" max="6407" width="9.7109375" style="469" customWidth="1"/>
    <col min="6408" max="6656" width="9.140625" style="469"/>
    <col min="6657" max="6657" width="8.7109375" style="469" customWidth="1"/>
    <col min="6658" max="6658" width="57" style="469" customWidth="1"/>
    <col min="6659" max="6659" width="20.42578125" style="469" customWidth="1"/>
    <col min="6660" max="6660" width="9.140625" style="469"/>
    <col min="6661" max="6661" width="9.140625" style="469" customWidth="1"/>
    <col min="6662" max="6662" width="9.5703125" style="469" customWidth="1"/>
    <col min="6663" max="6663" width="9.7109375" style="469" customWidth="1"/>
    <col min="6664" max="6912" width="9.140625" style="469"/>
    <col min="6913" max="6913" width="8.7109375" style="469" customWidth="1"/>
    <col min="6914" max="6914" width="57" style="469" customWidth="1"/>
    <col min="6915" max="6915" width="20.42578125" style="469" customWidth="1"/>
    <col min="6916" max="6916" width="9.140625" style="469"/>
    <col min="6917" max="6917" width="9.140625" style="469" customWidth="1"/>
    <col min="6918" max="6918" width="9.5703125" style="469" customWidth="1"/>
    <col min="6919" max="6919" width="9.7109375" style="469" customWidth="1"/>
    <col min="6920" max="7168" width="9.140625" style="469"/>
    <col min="7169" max="7169" width="8.7109375" style="469" customWidth="1"/>
    <col min="7170" max="7170" width="57" style="469" customWidth="1"/>
    <col min="7171" max="7171" width="20.42578125" style="469" customWidth="1"/>
    <col min="7172" max="7172" width="9.140625" style="469"/>
    <col min="7173" max="7173" width="9.140625" style="469" customWidth="1"/>
    <col min="7174" max="7174" width="9.5703125" style="469" customWidth="1"/>
    <col min="7175" max="7175" width="9.7109375" style="469" customWidth="1"/>
    <col min="7176" max="7424" width="9.140625" style="469"/>
    <col min="7425" max="7425" width="8.7109375" style="469" customWidth="1"/>
    <col min="7426" max="7426" width="57" style="469" customWidth="1"/>
    <col min="7427" max="7427" width="20.42578125" style="469" customWidth="1"/>
    <col min="7428" max="7428" width="9.140625" style="469"/>
    <col min="7429" max="7429" width="9.140625" style="469" customWidth="1"/>
    <col min="7430" max="7430" width="9.5703125" style="469" customWidth="1"/>
    <col min="7431" max="7431" width="9.7109375" style="469" customWidth="1"/>
    <col min="7432" max="7680" width="9.140625" style="469"/>
    <col min="7681" max="7681" width="8.7109375" style="469" customWidth="1"/>
    <col min="7682" max="7682" width="57" style="469" customWidth="1"/>
    <col min="7683" max="7683" width="20.42578125" style="469" customWidth="1"/>
    <col min="7684" max="7684" width="9.140625" style="469"/>
    <col min="7685" max="7685" width="9.140625" style="469" customWidth="1"/>
    <col min="7686" max="7686" width="9.5703125" style="469" customWidth="1"/>
    <col min="7687" max="7687" width="9.7109375" style="469" customWidth="1"/>
    <col min="7688" max="7936" width="9.140625" style="469"/>
    <col min="7937" max="7937" width="8.7109375" style="469" customWidth="1"/>
    <col min="7938" max="7938" width="57" style="469" customWidth="1"/>
    <col min="7939" max="7939" width="20.42578125" style="469" customWidth="1"/>
    <col min="7940" max="7940" width="9.140625" style="469"/>
    <col min="7941" max="7941" width="9.140625" style="469" customWidth="1"/>
    <col min="7942" max="7942" width="9.5703125" style="469" customWidth="1"/>
    <col min="7943" max="7943" width="9.7109375" style="469" customWidth="1"/>
    <col min="7944" max="8192" width="9.140625" style="469"/>
    <col min="8193" max="8193" width="8.7109375" style="469" customWidth="1"/>
    <col min="8194" max="8194" width="57" style="469" customWidth="1"/>
    <col min="8195" max="8195" width="20.42578125" style="469" customWidth="1"/>
    <col min="8196" max="8196" width="9.140625" style="469"/>
    <col min="8197" max="8197" width="9.140625" style="469" customWidth="1"/>
    <col min="8198" max="8198" width="9.5703125" style="469" customWidth="1"/>
    <col min="8199" max="8199" width="9.7109375" style="469" customWidth="1"/>
    <col min="8200" max="8448" width="9.140625" style="469"/>
    <col min="8449" max="8449" width="8.7109375" style="469" customWidth="1"/>
    <col min="8450" max="8450" width="57" style="469" customWidth="1"/>
    <col min="8451" max="8451" width="20.42578125" style="469" customWidth="1"/>
    <col min="8452" max="8452" width="9.140625" style="469"/>
    <col min="8453" max="8453" width="9.140625" style="469" customWidth="1"/>
    <col min="8454" max="8454" width="9.5703125" style="469" customWidth="1"/>
    <col min="8455" max="8455" width="9.7109375" style="469" customWidth="1"/>
    <col min="8456" max="8704" width="9.140625" style="469"/>
    <col min="8705" max="8705" width="8.7109375" style="469" customWidth="1"/>
    <col min="8706" max="8706" width="57" style="469" customWidth="1"/>
    <col min="8707" max="8707" width="20.42578125" style="469" customWidth="1"/>
    <col min="8708" max="8708" width="9.140625" style="469"/>
    <col min="8709" max="8709" width="9.140625" style="469" customWidth="1"/>
    <col min="8710" max="8710" width="9.5703125" style="469" customWidth="1"/>
    <col min="8711" max="8711" width="9.7109375" style="469" customWidth="1"/>
    <col min="8712" max="8960" width="9.140625" style="469"/>
    <col min="8961" max="8961" width="8.7109375" style="469" customWidth="1"/>
    <col min="8962" max="8962" width="57" style="469" customWidth="1"/>
    <col min="8963" max="8963" width="20.42578125" style="469" customWidth="1"/>
    <col min="8964" max="8964" width="9.140625" style="469"/>
    <col min="8965" max="8965" width="9.140625" style="469" customWidth="1"/>
    <col min="8966" max="8966" width="9.5703125" style="469" customWidth="1"/>
    <col min="8967" max="8967" width="9.7109375" style="469" customWidth="1"/>
    <col min="8968" max="9216" width="9.140625" style="469"/>
    <col min="9217" max="9217" width="8.7109375" style="469" customWidth="1"/>
    <col min="9218" max="9218" width="57" style="469" customWidth="1"/>
    <col min="9219" max="9219" width="20.42578125" style="469" customWidth="1"/>
    <col min="9220" max="9220" width="9.140625" style="469"/>
    <col min="9221" max="9221" width="9.140625" style="469" customWidth="1"/>
    <col min="9222" max="9222" width="9.5703125" style="469" customWidth="1"/>
    <col min="9223" max="9223" width="9.7109375" style="469" customWidth="1"/>
    <col min="9224" max="9472" width="9.140625" style="469"/>
    <col min="9473" max="9473" width="8.7109375" style="469" customWidth="1"/>
    <col min="9474" max="9474" width="57" style="469" customWidth="1"/>
    <col min="9475" max="9475" width="20.42578125" style="469" customWidth="1"/>
    <col min="9476" max="9476" width="9.140625" style="469"/>
    <col min="9477" max="9477" width="9.140625" style="469" customWidth="1"/>
    <col min="9478" max="9478" width="9.5703125" style="469" customWidth="1"/>
    <col min="9479" max="9479" width="9.7109375" style="469" customWidth="1"/>
    <col min="9480" max="9728" width="9.140625" style="469"/>
    <col min="9729" max="9729" width="8.7109375" style="469" customWidth="1"/>
    <col min="9730" max="9730" width="57" style="469" customWidth="1"/>
    <col min="9731" max="9731" width="20.42578125" style="469" customWidth="1"/>
    <col min="9732" max="9732" width="9.140625" style="469"/>
    <col min="9733" max="9733" width="9.140625" style="469" customWidth="1"/>
    <col min="9734" max="9734" width="9.5703125" style="469" customWidth="1"/>
    <col min="9735" max="9735" width="9.7109375" style="469" customWidth="1"/>
    <col min="9736" max="9984" width="9.140625" style="469"/>
    <col min="9985" max="9985" width="8.7109375" style="469" customWidth="1"/>
    <col min="9986" max="9986" width="57" style="469" customWidth="1"/>
    <col min="9987" max="9987" width="20.42578125" style="469" customWidth="1"/>
    <col min="9988" max="9988" width="9.140625" style="469"/>
    <col min="9989" max="9989" width="9.140625" style="469" customWidth="1"/>
    <col min="9990" max="9990" width="9.5703125" style="469" customWidth="1"/>
    <col min="9991" max="9991" width="9.7109375" style="469" customWidth="1"/>
    <col min="9992" max="10240" width="9.140625" style="469"/>
    <col min="10241" max="10241" width="8.7109375" style="469" customWidth="1"/>
    <col min="10242" max="10242" width="57" style="469" customWidth="1"/>
    <col min="10243" max="10243" width="20.42578125" style="469" customWidth="1"/>
    <col min="10244" max="10244" width="9.140625" style="469"/>
    <col min="10245" max="10245" width="9.140625" style="469" customWidth="1"/>
    <col min="10246" max="10246" width="9.5703125" style="469" customWidth="1"/>
    <col min="10247" max="10247" width="9.7109375" style="469" customWidth="1"/>
    <col min="10248" max="10496" width="9.140625" style="469"/>
    <col min="10497" max="10497" width="8.7109375" style="469" customWidth="1"/>
    <col min="10498" max="10498" width="57" style="469" customWidth="1"/>
    <col min="10499" max="10499" width="20.42578125" style="469" customWidth="1"/>
    <col min="10500" max="10500" width="9.140625" style="469"/>
    <col min="10501" max="10501" width="9.140625" style="469" customWidth="1"/>
    <col min="10502" max="10502" width="9.5703125" style="469" customWidth="1"/>
    <col min="10503" max="10503" width="9.7109375" style="469" customWidth="1"/>
    <col min="10504" max="10752" width="9.140625" style="469"/>
    <col min="10753" max="10753" width="8.7109375" style="469" customWidth="1"/>
    <col min="10754" max="10754" width="57" style="469" customWidth="1"/>
    <col min="10755" max="10755" width="20.42578125" style="469" customWidth="1"/>
    <col min="10756" max="10756" width="9.140625" style="469"/>
    <col min="10757" max="10757" width="9.140625" style="469" customWidth="1"/>
    <col min="10758" max="10758" width="9.5703125" style="469" customWidth="1"/>
    <col min="10759" max="10759" width="9.7109375" style="469" customWidth="1"/>
    <col min="10760" max="11008" width="9.140625" style="469"/>
    <col min="11009" max="11009" width="8.7109375" style="469" customWidth="1"/>
    <col min="11010" max="11010" width="57" style="469" customWidth="1"/>
    <col min="11011" max="11011" width="20.42578125" style="469" customWidth="1"/>
    <col min="11012" max="11012" width="9.140625" style="469"/>
    <col min="11013" max="11013" width="9.140625" style="469" customWidth="1"/>
    <col min="11014" max="11014" width="9.5703125" style="469" customWidth="1"/>
    <col min="11015" max="11015" width="9.7109375" style="469" customWidth="1"/>
    <col min="11016" max="11264" width="9.140625" style="469"/>
    <col min="11265" max="11265" width="8.7109375" style="469" customWidth="1"/>
    <col min="11266" max="11266" width="57" style="469" customWidth="1"/>
    <col min="11267" max="11267" width="20.42578125" style="469" customWidth="1"/>
    <col min="11268" max="11268" width="9.140625" style="469"/>
    <col min="11269" max="11269" width="9.140625" style="469" customWidth="1"/>
    <col min="11270" max="11270" width="9.5703125" style="469" customWidth="1"/>
    <col min="11271" max="11271" width="9.7109375" style="469" customWidth="1"/>
    <col min="11272" max="11520" width="9.140625" style="469"/>
    <col min="11521" max="11521" width="8.7109375" style="469" customWidth="1"/>
    <col min="11522" max="11522" width="57" style="469" customWidth="1"/>
    <col min="11523" max="11523" width="20.42578125" style="469" customWidth="1"/>
    <col min="11524" max="11524" width="9.140625" style="469"/>
    <col min="11525" max="11525" width="9.140625" style="469" customWidth="1"/>
    <col min="11526" max="11526" width="9.5703125" style="469" customWidth="1"/>
    <col min="11527" max="11527" width="9.7109375" style="469" customWidth="1"/>
    <col min="11528" max="11776" width="9.140625" style="469"/>
    <col min="11777" max="11777" width="8.7109375" style="469" customWidth="1"/>
    <col min="11778" max="11778" width="57" style="469" customWidth="1"/>
    <col min="11779" max="11779" width="20.42578125" style="469" customWidth="1"/>
    <col min="11780" max="11780" width="9.140625" style="469"/>
    <col min="11781" max="11781" width="9.140625" style="469" customWidth="1"/>
    <col min="11782" max="11782" width="9.5703125" style="469" customWidth="1"/>
    <col min="11783" max="11783" width="9.7109375" style="469" customWidth="1"/>
    <col min="11784" max="12032" width="9.140625" style="469"/>
    <col min="12033" max="12033" width="8.7109375" style="469" customWidth="1"/>
    <col min="12034" max="12034" width="57" style="469" customWidth="1"/>
    <col min="12035" max="12035" width="20.42578125" style="469" customWidth="1"/>
    <col min="12036" max="12036" width="9.140625" style="469"/>
    <col min="12037" max="12037" width="9.140625" style="469" customWidth="1"/>
    <col min="12038" max="12038" width="9.5703125" style="469" customWidth="1"/>
    <col min="12039" max="12039" width="9.7109375" style="469" customWidth="1"/>
    <col min="12040" max="12288" width="9.140625" style="469"/>
    <col min="12289" max="12289" width="8.7109375" style="469" customWidth="1"/>
    <col min="12290" max="12290" width="57" style="469" customWidth="1"/>
    <col min="12291" max="12291" width="20.42578125" style="469" customWidth="1"/>
    <col min="12292" max="12292" width="9.140625" style="469"/>
    <col min="12293" max="12293" width="9.140625" style="469" customWidth="1"/>
    <col min="12294" max="12294" width="9.5703125" style="469" customWidth="1"/>
    <col min="12295" max="12295" width="9.7109375" style="469" customWidth="1"/>
    <col min="12296" max="12544" width="9.140625" style="469"/>
    <col min="12545" max="12545" width="8.7109375" style="469" customWidth="1"/>
    <col min="12546" max="12546" width="57" style="469" customWidth="1"/>
    <col min="12547" max="12547" width="20.42578125" style="469" customWidth="1"/>
    <col min="12548" max="12548" width="9.140625" style="469"/>
    <col min="12549" max="12549" width="9.140625" style="469" customWidth="1"/>
    <col min="12550" max="12550" width="9.5703125" style="469" customWidth="1"/>
    <col min="12551" max="12551" width="9.7109375" style="469" customWidth="1"/>
    <col min="12552" max="12800" width="9.140625" style="469"/>
    <col min="12801" max="12801" width="8.7109375" style="469" customWidth="1"/>
    <col min="12802" max="12802" width="57" style="469" customWidth="1"/>
    <col min="12803" max="12803" width="20.42578125" style="469" customWidth="1"/>
    <col min="12804" max="12804" width="9.140625" style="469"/>
    <col min="12805" max="12805" width="9.140625" style="469" customWidth="1"/>
    <col min="12806" max="12806" width="9.5703125" style="469" customWidth="1"/>
    <col min="12807" max="12807" width="9.7109375" style="469" customWidth="1"/>
    <col min="12808" max="13056" width="9.140625" style="469"/>
    <col min="13057" max="13057" width="8.7109375" style="469" customWidth="1"/>
    <col min="13058" max="13058" width="57" style="469" customWidth="1"/>
    <col min="13059" max="13059" width="20.42578125" style="469" customWidth="1"/>
    <col min="13060" max="13060" width="9.140625" style="469"/>
    <col min="13061" max="13061" width="9.140625" style="469" customWidth="1"/>
    <col min="13062" max="13062" width="9.5703125" style="469" customWidth="1"/>
    <col min="13063" max="13063" width="9.7109375" style="469" customWidth="1"/>
    <col min="13064" max="13312" width="9.140625" style="469"/>
    <col min="13313" max="13313" width="8.7109375" style="469" customWidth="1"/>
    <col min="13314" max="13314" width="57" style="469" customWidth="1"/>
    <col min="13315" max="13315" width="20.42578125" style="469" customWidth="1"/>
    <col min="13316" max="13316" width="9.140625" style="469"/>
    <col min="13317" max="13317" width="9.140625" style="469" customWidth="1"/>
    <col min="13318" max="13318" width="9.5703125" style="469" customWidth="1"/>
    <col min="13319" max="13319" width="9.7109375" style="469" customWidth="1"/>
    <col min="13320" max="13568" width="9.140625" style="469"/>
    <col min="13569" max="13569" width="8.7109375" style="469" customWidth="1"/>
    <col min="13570" max="13570" width="57" style="469" customWidth="1"/>
    <col min="13571" max="13571" width="20.42578125" style="469" customWidth="1"/>
    <col min="13572" max="13572" width="9.140625" style="469"/>
    <col min="13573" max="13573" width="9.140625" style="469" customWidth="1"/>
    <col min="13574" max="13574" width="9.5703125" style="469" customWidth="1"/>
    <col min="13575" max="13575" width="9.7109375" style="469" customWidth="1"/>
    <col min="13576" max="13824" width="9.140625" style="469"/>
    <col min="13825" max="13825" width="8.7109375" style="469" customWidth="1"/>
    <col min="13826" max="13826" width="57" style="469" customWidth="1"/>
    <col min="13827" max="13827" width="20.42578125" style="469" customWidth="1"/>
    <col min="13828" max="13828" width="9.140625" style="469"/>
    <col min="13829" max="13829" width="9.140625" style="469" customWidth="1"/>
    <col min="13830" max="13830" width="9.5703125" style="469" customWidth="1"/>
    <col min="13831" max="13831" width="9.7109375" style="469" customWidth="1"/>
    <col min="13832" max="14080" width="9.140625" style="469"/>
    <col min="14081" max="14081" width="8.7109375" style="469" customWidth="1"/>
    <col min="14082" max="14082" width="57" style="469" customWidth="1"/>
    <col min="14083" max="14083" width="20.42578125" style="469" customWidth="1"/>
    <col min="14084" max="14084" width="9.140625" style="469"/>
    <col min="14085" max="14085" width="9.140625" style="469" customWidth="1"/>
    <col min="14086" max="14086" width="9.5703125" style="469" customWidth="1"/>
    <col min="14087" max="14087" width="9.7109375" style="469" customWidth="1"/>
    <col min="14088" max="14336" width="9.140625" style="469"/>
    <col min="14337" max="14337" width="8.7109375" style="469" customWidth="1"/>
    <col min="14338" max="14338" width="57" style="469" customWidth="1"/>
    <col min="14339" max="14339" width="20.42578125" style="469" customWidth="1"/>
    <col min="14340" max="14340" width="9.140625" style="469"/>
    <col min="14341" max="14341" width="9.140625" style="469" customWidth="1"/>
    <col min="14342" max="14342" width="9.5703125" style="469" customWidth="1"/>
    <col min="14343" max="14343" width="9.7109375" style="469" customWidth="1"/>
    <col min="14344" max="14592" width="9.140625" style="469"/>
    <col min="14593" max="14593" width="8.7109375" style="469" customWidth="1"/>
    <col min="14594" max="14594" width="57" style="469" customWidth="1"/>
    <col min="14595" max="14595" width="20.42578125" style="469" customWidth="1"/>
    <col min="14596" max="14596" width="9.140625" style="469"/>
    <col min="14597" max="14597" width="9.140625" style="469" customWidth="1"/>
    <col min="14598" max="14598" width="9.5703125" style="469" customWidth="1"/>
    <col min="14599" max="14599" width="9.7109375" style="469" customWidth="1"/>
    <col min="14600" max="14848" width="9.140625" style="469"/>
    <col min="14849" max="14849" width="8.7109375" style="469" customWidth="1"/>
    <col min="14850" max="14850" width="57" style="469" customWidth="1"/>
    <col min="14851" max="14851" width="20.42578125" style="469" customWidth="1"/>
    <col min="14852" max="14852" width="9.140625" style="469"/>
    <col min="14853" max="14853" width="9.140625" style="469" customWidth="1"/>
    <col min="14854" max="14854" width="9.5703125" style="469" customWidth="1"/>
    <col min="14855" max="14855" width="9.7109375" style="469" customWidth="1"/>
    <col min="14856" max="15104" width="9.140625" style="469"/>
    <col min="15105" max="15105" width="8.7109375" style="469" customWidth="1"/>
    <col min="15106" max="15106" width="57" style="469" customWidth="1"/>
    <col min="15107" max="15107" width="20.42578125" style="469" customWidth="1"/>
    <col min="15108" max="15108" width="9.140625" style="469"/>
    <col min="15109" max="15109" width="9.140625" style="469" customWidth="1"/>
    <col min="15110" max="15110" width="9.5703125" style="469" customWidth="1"/>
    <col min="15111" max="15111" width="9.7109375" style="469" customWidth="1"/>
    <col min="15112" max="15360" width="9.140625" style="469"/>
    <col min="15361" max="15361" width="8.7109375" style="469" customWidth="1"/>
    <col min="15362" max="15362" width="57" style="469" customWidth="1"/>
    <col min="15363" max="15363" width="20.42578125" style="469" customWidth="1"/>
    <col min="15364" max="15364" width="9.140625" style="469"/>
    <col min="15365" max="15365" width="9.140625" style="469" customWidth="1"/>
    <col min="15366" max="15366" width="9.5703125" style="469" customWidth="1"/>
    <col min="15367" max="15367" width="9.7109375" style="469" customWidth="1"/>
    <col min="15368" max="15616" width="9.140625" style="469"/>
    <col min="15617" max="15617" width="8.7109375" style="469" customWidth="1"/>
    <col min="15618" max="15618" width="57" style="469" customWidth="1"/>
    <col min="15619" max="15619" width="20.42578125" style="469" customWidth="1"/>
    <col min="15620" max="15620" width="9.140625" style="469"/>
    <col min="15621" max="15621" width="9.140625" style="469" customWidth="1"/>
    <col min="15622" max="15622" width="9.5703125" style="469" customWidth="1"/>
    <col min="15623" max="15623" width="9.7109375" style="469" customWidth="1"/>
    <col min="15624" max="15872" width="9.140625" style="469"/>
    <col min="15873" max="15873" width="8.7109375" style="469" customWidth="1"/>
    <col min="15874" max="15874" width="57" style="469" customWidth="1"/>
    <col min="15875" max="15875" width="20.42578125" style="469" customWidth="1"/>
    <col min="15876" max="15876" width="9.140625" style="469"/>
    <col min="15877" max="15877" width="9.140625" style="469" customWidth="1"/>
    <col min="15878" max="15878" width="9.5703125" style="469" customWidth="1"/>
    <col min="15879" max="15879" width="9.7109375" style="469" customWidth="1"/>
    <col min="15880" max="16128" width="9.140625" style="469"/>
    <col min="16129" max="16129" width="8.7109375" style="469" customWidth="1"/>
    <col min="16130" max="16130" width="57" style="469" customWidth="1"/>
    <col min="16131" max="16131" width="20.42578125" style="469" customWidth="1"/>
    <col min="16132" max="16132" width="9.140625" style="469"/>
    <col min="16133" max="16133" width="9.140625" style="469" customWidth="1"/>
    <col min="16134" max="16134" width="9.5703125" style="469" customWidth="1"/>
    <col min="16135" max="16135" width="9.7109375" style="469" customWidth="1"/>
    <col min="16136" max="16384" width="9.140625" style="469"/>
  </cols>
  <sheetData>
    <row r="1" spans="1:9" s="311" customFormat="1">
      <c r="A1" s="846"/>
      <c r="B1" s="837"/>
      <c r="C1" s="847" t="s">
        <v>805</v>
      </c>
      <c r="D1" s="837"/>
      <c r="E1" s="837"/>
    </row>
    <row r="2" spans="1:9" s="311" customFormat="1">
      <c r="A2" s="836"/>
      <c r="B2" s="837"/>
      <c r="C2" s="847" t="s">
        <v>785</v>
      </c>
      <c r="D2" s="837"/>
      <c r="E2" s="837"/>
      <c r="G2" s="827"/>
    </row>
    <row r="3" spans="1:9" s="311" customFormat="1">
      <c r="A3" s="836"/>
      <c r="B3" s="837"/>
      <c r="C3" s="847" t="s">
        <v>786</v>
      </c>
      <c r="D3" s="837"/>
      <c r="E3" s="837"/>
      <c r="G3" s="827"/>
    </row>
    <row r="4" spans="1:9" s="311" customFormat="1">
      <c r="A4" s="836"/>
      <c r="B4" s="837"/>
      <c r="C4" s="847" t="s">
        <v>788</v>
      </c>
      <c r="D4" s="837"/>
      <c r="E4" s="837"/>
      <c r="G4" s="827"/>
    </row>
    <row r="5" spans="1:9" s="465" customFormat="1">
      <c r="A5" s="13"/>
      <c r="B5" s="228"/>
      <c r="C5" s="12"/>
      <c r="D5" s="779"/>
    </row>
    <row r="6" spans="1:9" s="465" customFormat="1">
      <c r="A6" s="863" t="s">
        <v>90</v>
      </c>
      <c r="B6" s="863"/>
      <c r="C6" s="863"/>
      <c r="D6" s="863"/>
      <c r="E6" s="863"/>
    </row>
    <row r="7" spans="1:9" s="465" customFormat="1" ht="63.75" customHeight="1">
      <c r="A7" s="880" t="s">
        <v>651</v>
      </c>
      <c r="B7" s="880"/>
      <c r="C7" s="880"/>
      <c r="D7" s="880"/>
      <c r="E7" s="880"/>
    </row>
    <row r="8" spans="1:9" s="465" customFormat="1" ht="3" hidden="1" customHeight="1">
      <c r="A8" s="13"/>
      <c r="B8" s="13"/>
      <c r="C8" s="12"/>
      <c r="D8" s="779"/>
    </row>
    <row r="9" spans="1:9" s="465" customFormat="1" ht="112.5">
      <c r="A9" s="466" t="s">
        <v>652</v>
      </c>
      <c r="B9" s="466" t="s">
        <v>91</v>
      </c>
      <c r="C9" s="466" t="s">
        <v>336</v>
      </c>
      <c r="D9" s="466" t="s">
        <v>335</v>
      </c>
      <c r="E9" s="466" t="s">
        <v>322</v>
      </c>
    </row>
    <row r="10" spans="1:9">
      <c r="A10" s="467" t="s">
        <v>315</v>
      </c>
      <c r="B10" s="468" t="s">
        <v>314</v>
      </c>
      <c r="C10" s="478">
        <v>1945.8</v>
      </c>
      <c r="D10" s="478">
        <v>1945.8</v>
      </c>
      <c r="E10" s="478">
        <f>D10/C10*100</f>
        <v>100</v>
      </c>
      <c r="F10" s="470"/>
      <c r="G10" s="470"/>
      <c r="H10" s="470"/>
      <c r="I10" s="470"/>
    </row>
    <row r="11" spans="1:9">
      <c r="A11" s="467" t="s">
        <v>313</v>
      </c>
      <c r="B11" s="468" t="s">
        <v>312</v>
      </c>
      <c r="C11" s="478">
        <v>2918.7999999999997</v>
      </c>
      <c r="D11" s="478">
        <v>2918.7999999999997</v>
      </c>
      <c r="E11" s="478">
        <f t="shared" ref="E11:E55" si="0">D11/C11*100</f>
        <v>100</v>
      </c>
      <c r="F11" s="470"/>
      <c r="G11" s="470"/>
      <c r="H11" s="470"/>
      <c r="I11" s="470"/>
    </row>
    <row r="12" spans="1:9">
      <c r="A12" s="467" t="s">
        <v>311</v>
      </c>
      <c r="B12" s="468" t="s">
        <v>310</v>
      </c>
      <c r="C12" s="478">
        <v>6136.3</v>
      </c>
      <c r="D12" s="478">
        <v>6136.3</v>
      </c>
      <c r="E12" s="478">
        <f t="shared" si="0"/>
        <v>100</v>
      </c>
      <c r="F12" s="470"/>
      <c r="G12" s="470"/>
      <c r="H12" s="470"/>
      <c r="I12" s="470"/>
    </row>
    <row r="13" spans="1:9">
      <c r="A13" s="467" t="s">
        <v>309</v>
      </c>
      <c r="B13" s="468" t="s">
        <v>308</v>
      </c>
      <c r="C13" s="478">
        <v>1153.9000000000001</v>
      </c>
      <c r="D13" s="478">
        <v>1153.9000000000001</v>
      </c>
      <c r="E13" s="478">
        <f t="shared" si="0"/>
        <v>100</v>
      </c>
      <c r="F13" s="470"/>
      <c r="G13" s="470"/>
      <c r="H13" s="470"/>
      <c r="I13" s="470"/>
    </row>
    <row r="14" spans="1:9">
      <c r="A14" s="467" t="s">
        <v>307</v>
      </c>
      <c r="B14" s="468" t="s">
        <v>306</v>
      </c>
      <c r="C14" s="478">
        <v>3706.5</v>
      </c>
      <c r="D14" s="478">
        <v>3706.5</v>
      </c>
      <c r="E14" s="478">
        <f t="shared" si="0"/>
        <v>100</v>
      </c>
      <c r="F14" s="470"/>
      <c r="G14" s="470"/>
      <c r="H14" s="470"/>
      <c r="I14" s="470"/>
    </row>
    <row r="15" spans="1:9">
      <c r="A15" s="467" t="s">
        <v>305</v>
      </c>
      <c r="B15" s="468" t="s">
        <v>304</v>
      </c>
      <c r="C15" s="478">
        <v>2374.9</v>
      </c>
      <c r="D15" s="478">
        <v>2374.9</v>
      </c>
      <c r="E15" s="478">
        <f t="shared" si="0"/>
        <v>100</v>
      </c>
      <c r="F15" s="470"/>
      <c r="G15" s="470"/>
      <c r="H15" s="470"/>
      <c r="I15" s="470"/>
    </row>
    <row r="16" spans="1:9">
      <c r="A16" s="467" t="s">
        <v>303</v>
      </c>
      <c r="B16" s="468" t="s">
        <v>302</v>
      </c>
      <c r="C16" s="478">
        <v>5852.5999999999995</v>
      </c>
      <c r="D16" s="478">
        <v>5852.5999999999995</v>
      </c>
      <c r="E16" s="478">
        <f t="shared" si="0"/>
        <v>100</v>
      </c>
      <c r="F16" s="470"/>
      <c r="G16" s="470"/>
      <c r="H16" s="470"/>
      <c r="I16" s="470"/>
    </row>
    <row r="17" spans="1:9">
      <c r="A17" s="467" t="s">
        <v>301</v>
      </c>
      <c r="B17" s="468" t="s">
        <v>300</v>
      </c>
      <c r="C17" s="478">
        <v>3017.3</v>
      </c>
      <c r="D17" s="478">
        <v>3017.3</v>
      </c>
      <c r="E17" s="478">
        <f t="shared" si="0"/>
        <v>100</v>
      </c>
      <c r="F17" s="470"/>
      <c r="G17" s="470"/>
      <c r="H17" s="470"/>
      <c r="I17" s="470"/>
    </row>
    <row r="18" spans="1:9">
      <c r="A18" s="467" t="s">
        <v>299</v>
      </c>
      <c r="B18" s="468" t="s">
        <v>298</v>
      </c>
      <c r="C18" s="478">
        <v>5801.5</v>
      </c>
      <c r="D18" s="478">
        <v>5801.5</v>
      </c>
      <c r="E18" s="478">
        <f t="shared" si="0"/>
        <v>100</v>
      </c>
      <c r="F18" s="470"/>
      <c r="G18" s="470"/>
      <c r="H18" s="470"/>
      <c r="I18" s="470"/>
    </row>
    <row r="19" spans="1:9">
      <c r="A19" s="467" t="s">
        <v>297</v>
      </c>
      <c r="B19" s="468" t="s">
        <v>296</v>
      </c>
      <c r="C19" s="478">
        <v>2588.8000000000002</v>
      </c>
      <c r="D19" s="478">
        <v>2588.8000000000002</v>
      </c>
      <c r="E19" s="478">
        <f t="shared" si="0"/>
        <v>100</v>
      </c>
      <c r="F19" s="470"/>
      <c r="G19" s="470"/>
      <c r="H19" s="470"/>
      <c r="I19" s="470"/>
    </row>
    <row r="20" spans="1:9">
      <c r="A20" s="467" t="s">
        <v>295</v>
      </c>
      <c r="B20" s="468" t="s">
        <v>294</v>
      </c>
      <c r="C20" s="478">
        <v>3986.3</v>
      </c>
      <c r="D20" s="478">
        <v>3986.3</v>
      </c>
      <c r="E20" s="478">
        <f t="shared" si="0"/>
        <v>100</v>
      </c>
      <c r="F20" s="470"/>
      <c r="G20" s="470"/>
      <c r="H20" s="470"/>
      <c r="I20" s="470"/>
    </row>
    <row r="21" spans="1:9">
      <c r="A21" s="467" t="s">
        <v>293</v>
      </c>
      <c r="B21" s="468" t="s">
        <v>292</v>
      </c>
      <c r="C21" s="478">
        <v>2952.6</v>
      </c>
      <c r="D21" s="478">
        <v>2952.6</v>
      </c>
      <c r="E21" s="478">
        <f t="shared" si="0"/>
        <v>100</v>
      </c>
      <c r="F21" s="470"/>
      <c r="G21" s="470"/>
      <c r="H21" s="470"/>
      <c r="I21" s="470"/>
    </row>
    <row r="22" spans="1:9">
      <c r="A22" s="467" t="s">
        <v>291</v>
      </c>
      <c r="B22" s="468" t="s">
        <v>290</v>
      </c>
      <c r="C22" s="478">
        <v>5082.6000000000004</v>
      </c>
      <c r="D22" s="478">
        <v>5082.6000000000004</v>
      </c>
      <c r="E22" s="478">
        <f t="shared" si="0"/>
        <v>100</v>
      </c>
      <c r="F22" s="470"/>
      <c r="G22" s="470"/>
      <c r="H22" s="470"/>
      <c r="I22" s="470"/>
    </row>
    <row r="23" spans="1:9">
      <c r="A23" s="467" t="s">
        <v>289</v>
      </c>
      <c r="B23" s="468" t="s">
        <v>288</v>
      </c>
      <c r="C23" s="478">
        <v>3765</v>
      </c>
      <c r="D23" s="478">
        <v>3765</v>
      </c>
      <c r="E23" s="478">
        <f t="shared" si="0"/>
        <v>100</v>
      </c>
      <c r="F23" s="470"/>
      <c r="G23" s="470"/>
      <c r="H23" s="470"/>
      <c r="I23" s="470"/>
    </row>
    <row r="24" spans="1:9">
      <c r="A24" s="467" t="s">
        <v>287</v>
      </c>
      <c r="B24" s="468" t="s">
        <v>286</v>
      </c>
      <c r="C24" s="478">
        <v>2395.9</v>
      </c>
      <c r="D24" s="478">
        <v>2395.9</v>
      </c>
      <c r="E24" s="478">
        <f t="shared" si="0"/>
        <v>100</v>
      </c>
      <c r="F24" s="470"/>
      <c r="G24" s="470"/>
      <c r="H24" s="470"/>
      <c r="I24" s="470"/>
    </row>
    <row r="25" spans="1:9">
      <c r="A25" s="467" t="s">
        <v>285</v>
      </c>
      <c r="B25" s="468" t="s">
        <v>284</v>
      </c>
      <c r="C25" s="478">
        <v>4185.6000000000004</v>
      </c>
      <c r="D25" s="478">
        <v>4185.6000000000004</v>
      </c>
      <c r="E25" s="478">
        <f t="shared" si="0"/>
        <v>100</v>
      </c>
      <c r="F25" s="470"/>
      <c r="G25" s="470"/>
      <c r="H25" s="470"/>
      <c r="I25" s="470"/>
    </row>
    <row r="26" spans="1:9">
      <c r="A26" s="467" t="s">
        <v>283</v>
      </c>
      <c r="B26" s="468" t="s">
        <v>282</v>
      </c>
      <c r="C26" s="478">
        <v>4779.7</v>
      </c>
      <c r="D26" s="478">
        <v>4779.7</v>
      </c>
      <c r="E26" s="478">
        <f t="shared" si="0"/>
        <v>100</v>
      </c>
      <c r="F26" s="470"/>
      <c r="G26" s="470"/>
      <c r="H26" s="470"/>
      <c r="I26" s="470"/>
    </row>
    <row r="27" spans="1:9">
      <c r="A27" s="467" t="s">
        <v>281</v>
      </c>
      <c r="B27" s="468" t="s">
        <v>280</v>
      </c>
      <c r="C27" s="478">
        <v>3223.8</v>
      </c>
      <c r="D27" s="478">
        <v>3223.8</v>
      </c>
      <c r="E27" s="478">
        <f t="shared" si="0"/>
        <v>100</v>
      </c>
      <c r="F27" s="470"/>
      <c r="G27" s="470"/>
      <c r="H27" s="470"/>
      <c r="I27" s="470"/>
    </row>
    <row r="28" spans="1:9">
      <c r="A28" s="467" t="s">
        <v>279</v>
      </c>
      <c r="B28" s="468" t="s">
        <v>278</v>
      </c>
      <c r="C28" s="478">
        <v>1686.8000000000002</v>
      </c>
      <c r="D28" s="478">
        <v>1686.8000000000002</v>
      </c>
      <c r="E28" s="478">
        <f t="shared" si="0"/>
        <v>100</v>
      </c>
      <c r="F28" s="470"/>
      <c r="G28" s="470"/>
      <c r="H28" s="470"/>
      <c r="I28" s="470"/>
    </row>
    <row r="29" spans="1:9">
      <c r="A29" s="467" t="s">
        <v>277</v>
      </c>
      <c r="B29" s="468" t="s">
        <v>276</v>
      </c>
      <c r="C29" s="478">
        <v>2797.2</v>
      </c>
      <c r="D29" s="478">
        <v>2797.2</v>
      </c>
      <c r="E29" s="478">
        <f t="shared" si="0"/>
        <v>100</v>
      </c>
      <c r="F29" s="470"/>
      <c r="G29" s="470"/>
      <c r="H29" s="470"/>
      <c r="I29" s="470"/>
    </row>
    <row r="30" spans="1:9">
      <c r="A30" s="467" t="s">
        <v>275</v>
      </c>
      <c r="B30" s="468" t="s">
        <v>274</v>
      </c>
      <c r="C30" s="478">
        <v>5045.1000000000004</v>
      </c>
      <c r="D30" s="478">
        <v>5045.1000000000004</v>
      </c>
      <c r="E30" s="478">
        <f t="shared" si="0"/>
        <v>100</v>
      </c>
      <c r="F30" s="470"/>
      <c r="G30" s="470"/>
      <c r="H30" s="470"/>
      <c r="I30" s="470"/>
    </row>
    <row r="31" spans="1:9">
      <c r="A31" s="467" t="s">
        <v>273</v>
      </c>
      <c r="B31" s="468" t="s">
        <v>272</v>
      </c>
      <c r="C31" s="478">
        <v>5570.5</v>
      </c>
      <c r="D31" s="478">
        <v>5570.5</v>
      </c>
      <c r="E31" s="478">
        <f t="shared" si="0"/>
        <v>100</v>
      </c>
      <c r="F31" s="470"/>
      <c r="G31" s="470"/>
      <c r="H31" s="470"/>
      <c r="I31" s="470"/>
    </row>
    <row r="32" spans="1:9">
      <c r="A32" s="467" t="s">
        <v>271</v>
      </c>
      <c r="B32" s="468" t="s">
        <v>270</v>
      </c>
      <c r="C32" s="478">
        <v>2829.4000000000005</v>
      </c>
      <c r="D32" s="478">
        <v>2829.4000000000005</v>
      </c>
      <c r="E32" s="478">
        <f t="shared" si="0"/>
        <v>100</v>
      </c>
      <c r="F32" s="470"/>
      <c r="G32" s="470"/>
      <c r="H32" s="470"/>
      <c r="I32" s="470"/>
    </row>
    <row r="33" spans="1:9">
      <c r="A33" s="467" t="s">
        <v>269</v>
      </c>
      <c r="B33" s="468" t="s">
        <v>268</v>
      </c>
      <c r="C33" s="478">
        <v>5124.7999999999993</v>
      </c>
      <c r="D33" s="478">
        <v>5124.7999999999993</v>
      </c>
      <c r="E33" s="478">
        <f t="shared" si="0"/>
        <v>100</v>
      </c>
      <c r="F33" s="470"/>
      <c r="G33" s="470"/>
      <c r="H33" s="470"/>
      <c r="I33" s="470"/>
    </row>
    <row r="34" spans="1:9">
      <c r="A34" s="467" t="s">
        <v>267</v>
      </c>
      <c r="B34" s="468" t="s">
        <v>266</v>
      </c>
      <c r="C34" s="478">
        <v>3306.9</v>
      </c>
      <c r="D34" s="478">
        <v>3306.9</v>
      </c>
      <c r="E34" s="478">
        <f t="shared" si="0"/>
        <v>100</v>
      </c>
      <c r="F34" s="470"/>
      <c r="G34" s="470"/>
      <c r="H34" s="470"/>
      <c r="I34" s="470"/>
    </row>
    <row r="35" spans="1:9">
      <c r="A35" s="467" t="s">
        <v>265</v>
      </c>
      <c r="B35" s="468" t="s">
        <v>264</v>
      </c>
      <c r="C35" s="478">
        <v>3096.7</v>
      </c>
      <c r="D35" s="478">
        <v>3096.7</v>
      </c>
      <c r="E35" s="478">
        <f t="shared" si="0"/>
        <v>100</v>
      </c>
      <c r="F35" s="470"/>
      <c r="G35" s="470"/>
      <c r="H35" s="470"/>
      <c r="I35" s="470"/>
    </row>
    <row r="36" spans="1:9" s="477" customFormat="1" ht="37.5">
      <c r="A36" s="474" t="s">
        <v>263</v>
      </c>
      <c r="B36" s="475" t="s">
        <v>653</v>
      </c>
      <c r="C36" s="479">
        <v>4295.7999999999993</v>
      </c>
      <c r="D36" s="479">
        <v>4295.7999999999993</v>
      </c>
      <c r="E36" s="479">
        <f t="shared" si="0"/>
        <v>100</v>
      </c>
      <c r="F36" s="476"/>
      <c r="G36" s="476"/>
      <c r="H36" s="476"/>
      <c r="I36" s="476"/>
    </row>
    <row r="37" spans="1:9">
      <c r="A37" s="467" t="s">
        <v>223</v>
      </c>
      <c r="B37" s="468" t="s">
        <v>261</v>
      </c>
      <c r="C37" s="478">
        <v>4305.3999999999996</v>
      </c>
      <c r="D37" s="478">
        <v>4305.3999999999996</v>
      </c>
      <c r="E37" s="478">
        <f t="shared" si="0"/>
        <v>100</v>
      </c>
      <c r="F37" s="470"/>
      <c r="G37" s="470"/>
      <c r="H37" s="470"/>
      <c r="I37" s="470"/>
    </row>
    <row r="38" spans="1:9">
      <c r="A38" s="467" t="s">
        <v>260</v>
      </c>
      <c r="B38" s="468" t="s">
        <v>259</v>
      </c>
      <c r="C38" s="478">
        <v>1999.2</v>
      </c>
      <c r="D38" s="478">
        <v>1999.2</v>
      </c>
      <c r="E38" s="478">
        <f t="shared" si="0"/>
        <v>100</v>
      </c>
      <c r="F38" s="470"/>
      <c r="G38" s="470"/>
      <c r="H38" s="470"/>
      <c r="I38" s="470"/>
    </row>
    <row r="39" spans="1:9">
      <c r="A39" s="467" t="s">
        <v>258</v>
      </c>
      <c r="B39" s="468" t="s">
        <v>257</v>
      </c>
      <c r="C39" s="478">
        <v>6277.7999999999993</v>
      </c>
      <c r="D39" s="478">
        <v>6277.7999999999993</v>
      </c>
      <c r="E39" s="478">
        <f t="shared" si="0"/>
        <v>100</v>
      </c>
      <c r="F39" s="470"/>
      <c r="G39" s="470"/>
      <c r="H39" s="470"/>
      <c r="I39" s="470"/>
    </row>
    <row r="40" spans="1:9">
      <c r="A40" s="467" t="s">
        <v>256</v>
      </c>
      <c r="B40" s="468" t="s">
        <v>255</v>
      </c>
      <c r="C40" s="478">
        <v>6027.5</v>
      </c>
      <c r="D40" s="478">
        <v>6027.5</v>
      </c>
      <c r="E40" s="478">
        <f t="shared" si="0"/>
        <v>100</v>
      </c>
      <c r="F40" s="470"/>
      <c r="G40" s="470"/>
      <c r="H40" s="470"/>
      <c r="I40" s="470"/>
    </row>
    <row r="41" spans="1:9">
      <c r="A41" s="467" t="s">
        <v>254</v>
      </c>
      <c r="B41" s="468" t="s">
        <v>253</v>
      </c>
      <c r="C41" s="478">
        <v>1845.3999999999999</v>
      </c>
      <c r="D41" s="478">
        <v>1845.3999999999999</v>
      </c>
      <c r="E41" s="478">
        <f t="shared" si="0"/>
        <v>100</v>
      </c>
      <c r="F41" s="470"/>
      <c r="G41" s="470"/>
      <c r="H41" s="470"/>
      <c r="I41" s="470"/>
    </row>
    <row r="42" spans="1:9">
      <c r="A42" s="467" t="s">
        <v>252</v>
      </c>
      <c r="B42" s="468" t="s">
        <v>251</v>
      </c>
      <c r="C42" s="478">
        <v>1985.8000000000002</v>
      </c>
      <c r="D42" s="478">
        <v>1985.8000000000002</v>
      </c>
      <c r="E42" s="478">
        <f t="shared" si="0"/>
        <v>100</v>
      </c>
      <c r="F42" s="470"/>
      <c r="G42" s="470"/>
      <c r="H42" s="470"/>
      <c r="I42" s="470"/>
    </row>
    <row r="43" spans="1:9">
      <c r="A43" s="467" t="s">
        <v>250</v>
      </c>
      <c r="B43" s="468" t="s">
        <v>249</v>
      </c>
      <c r="C43" s="478">
        <v>2185.9</v>
      </c>
      <c r="D43" s="478">
        <v>2185.9</v>
      </c>
      <c r="E43" s="478">
        <f t="shared" si="0"/>
        <v>100</v>
      </c>
      <c r="F43" s="470"/>
      <c r="G43" s="470"/>
      <c r="H43" s="470"/>
      <c r="I43" s="470"/>
    </row>
    <row r="44" spans="1:9">
      <c r="A44" s="467" t="s">
        <v>248</v>
      </c>
      <c r="B44" s="468" t="s">
        <v>247</v>
      </c>
      <c r="C44" s="478">
        <v>5932.2000000000007</v>
      </c>
      <c r="D44" s="478">
        <v>5932.2000000000007</v>
      </c>
      <c r="E44" s="478">
        <f t="shared" si="0"/>
        <v>100</v>
      </c>
      <c r="F44" s="470"/>
      <c r="G44" s="470"/>
      <c r="H44" s="470"/>
      <c r="I44" s="470"/>
    </row>
    <row r="45" spans="1:9">
      <c r="A45" s="467" t="s">
        <v>246</v>
      </c>
      <c r="B45" s="468" t="s">
        <v>245</v>
      </c>
      <c r="C45" s="478">
        <v>2466.5</v>
      </c>
      <c r="D45" s="478">
        <v>2466.5</v>
      </c>
      <c r="E45" s="478">
        <f t="shared" si="0"/>
        <v>100</v>
      </c>
      <c r="F45" s="470"/>
      <c r="G45" s="470"/>
      <c r="H45" s="470"/>
      <c r="I45" s="470"/>
    </row>
    <row r="46" spans="1:9">
      <c r="A46" s="467" t="s">
        <v>244</v>
      </c>
      <c r="B46" s="468" t="s">
        <v>243</v>
      </c>
      <c r="C46" s="478">
        <v>2493.1999999999998</v>
      </c>
      <c r="D46" s="478">
        <v>2493.1999999999998</v>
      </c>
      <c r="E46" s="478">
        <f t="shared" si="0"/>
        <v>100</v>
      </c>
      <c r="F46" s="470"/>
      <c r="G46" s="470"/>
      <c r="H46" s="470"/>
      <c r="I46" s="470"/>
    </row>
    <row r="47" spans="1:9">
      <c r="A47" s="467" t="s">
        <v>242</v>
      </c>
      <c r="B47" s="468" t="s">
        <v>241</v>
      </c>
      <c r="C47" s="478">
        <v>3629.5</v>
      </c>
      <c r="D47" s="478">
        <v>3629.5</v>
      </c>
      <c r="E47" s="478">
        <f t="shared" si="0"/>
        <v>100</v>
      </c>
      <c r="F47" s="470"/>
      <c r="G47" s="470"/>
      <c r="H47" s="470"/>
      <c r="I47" s="470"/>
    </row>
    <row r="48" spans="1:9">
      <c r="A48" s="467" t="s">
        <v>240</v>
      </c>
      <c r="B48" s="468" t="s">
        <v>239</v>
      </c>
      <c r="C48" s="478">
        <v>8205</v>
      </c>
      <c r="D48" s="478">
        <v>8205</v>
      </c>
      <c r="E48" s="478">
        <f t="shared" si="0"/>
        <v>100</v>
      </c>
      <c r="F48" s="470"/>
      <c r="G48" s="470"/>
      <c r="H48" s="470"/>
      <c r="I48" s="470"/>
    </row>
    <row r="49" spans="1:9">
      <c r="A49" s="467" t="s">
        <v>238</v>
      </c>
      <c r="B49" s="468" t="s">
        <v>237</v>
      </c>
      <c r="C49" s="478">
        <v>944.5</v>
      </c>
      <c r="D49" s="478">
        <v>944.5</v>
      </c>
      <c r="E49" s="478">
        <f t="shared" si="0"/>
        <v>100</v>
      </c>
      <c r="F49" s="470"/>
      <c r="G49" s="470"/>
      <c r="H49" s="470"/>
      <c r="I49" s="470"/>
    </row>
    <row r="50" spans="1:9">
      <c r="A50" s="467" t="s">
        <v>236</v>
      </c>
      <c r="B50" s="468" t="s">
        <v>84</v>
      </c>
      <c r="C50" s="478">
        <v>7707.3</v>
      </c>
      <c r="D50" s="478">
        <v>7707.3</v>
      </c>
      <c r="E50" s="478">
        <f t="shared" si="0"/>
        <v>100</v>
      </c>
      <c r="F50" s="470"/>
      <c r="G50" s="470"/>
      <c r="H50" s="470"/>
      <c r="I50" s="470"/>
    </row>
    <row r="51" spans="1:9">
      <c r="A51" s="467" t="s">
        <v>235</v>
      </c>
      <c r="B51" s="468" t="s">
        <v>85</v>
      </c>
      <c r="C51" s="478">
        <v>8062.4999999999991</v>
      </c>
      <c r="D51" s="478">
        <v>8062.4999999999991</v>
      </c>
      <c r="E51" s="478">
        <f t="shared" si="0"/>
        <v>100</v>
      </c>
      <c r="F51" s="470"/>
      <c r="G51" s="470"/>
      <c r="H51" s="470"/>
      <c r="I51" s="470"/>
    </row>
    <row r="52" spans="1:9">
      <c r="A52" s="467" t="s">
        <v>234</v>
      </c>
      <c r="B52" s="468" t="s">
        <v>86</v>
      </c>
      <c r="C52" s="478">
        <v>2527.9</v>
      </c>
      <c r="D52" s="478">
        <v>2527.9</v>
      </c>
      <c r="E52" s="478">
        <f t="shared" si="0"/>
        <v>100</v>
      </c>
      <c r="F52" s="470"/>
      <c r="G52" s="470"/>
      <c r="H52" s="470"/>
      <c r="I52" s="470"/>
    </row>
    <row r="53" spans="1:9">
      <c r="A53" s="467" t="s">
        <v>324</v>
      </c>
      <c r="B53" s="468" t="s">
        <v>87</v>
      </c>
      <c r="C53" s="478">
        <v>6780.7</v>
      </c>
      <c r="D53" s="478">
        <v>6780.7</v>
      </c>
      <c r="E53" s="478">
        <f t="shared" si="0"/>
        <v>100</v>
      </c>
      <c r="F53" s="470"/>
      <c r="G53" s="470"/>
      <c r="H53" s="470"/>
      <c r="I53" s="470"/>
    </row>
    <row r="54" spans="1:9">
      <c r="A54" s="467" t="s">
        <v>323</v>
      </c>
      <c r="B54" s="468" t="s">
        <v>574</v>
      </c>
      <c r="C54" s="478">
        <v>53321</v>
      </c>
      <c r="D54" s="478">
        <v>53321</v>
      </c>
      <c r="E54" s="478">
        <f t="shared" si="0"/>
        <v>100</v>
      </c>
      <c r="F54" s="470"/>
      <c r="G54" s="470"/>
      <c r="H54" s="470"/>
      <c r="I54" s="470"/>
    </row>
    <row r="55" spans="1:9">
      <c r="A55" s="467"/>
      <c r="B55" s="468" t="s">
        <v>89</v>
      </c>
      <c r="C55" s="478">
        <f>SUM(C10:C54)</f>
        <v>226318.4</v>
      </c>
      <c r="D55" s="478">
        <f>SUM(D10:D54)</f>
        <v>226318.4</v>
      </c>
      <c r="E55" s="478">
        <f t="shared" si="0"/>
        <v>100</v>
      </c>
      <c r="F55" s="470"/>
      <c r="G55" s="470"/>
      <c r="H55" s="470"/>
      <c r="I55" s="470"/>
    </row>
    <row r="56" spans="1:9">
      <c r="E56" s="470"/>
      <c r="F56" s="470"/>
      <c r="G56" s="470"/>
      <c r="H56" s="470"/>
      <c r="I56" s="470"/>
    </row>
    <row r="57" spans="1:9">
      <c r="A57" s="967" t="s">
        <v>92</v>
      </c>
      <c r="B57" s="967"/>
      <c r="C57" s="967"/>
      <c r="D57" s="967"/>
      <c r="E57" s="967"/>
    </row>
    <row r="61" spans="1:9">
      <c r="C61" s="616"/>
      <c r="D61" s="616"/>
    </row>
  </sheetData>
  <mergeCells count="3">
    <mergeCell ref="A57:E57"/>
    <mergeCell ref="A7:E7"/>
    <mergeCell ref="A6:E6"/>
  </mergeCells>
  <pageMargins left="0.9055118110236221" right="0.39370078740157483" top="0.98425196850393704" bottom="0.43307086614173229" header="0.43307086614173229" footer="0.23622047244094491"/>
  <pageSetup paperSize="9" orientation="portrait" r:id="rId1"/>
  <headerFooter differentFirst="1"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0"/>
  </sheetPr>
  <dimension ref="A1:G30"/>
  <sheetViews>
    <sheetView workbookViewId="0">
      <selection activeCell="C1" sqref="C1:C4"/>
    </sheetView>
  </sheetViews>
  <sheetFormatPr defaultRowHeight="18.75"/>
  <cols>
    <col min="1" max="1" width="4.5703125" style="790" customWidth="1"/>
    <col min="2" max="2" width="37.85546875" style="791" customWidth="1"/>
    <col min="3" max="3" width="16" style="792" customWidth="1"/>
    <col min="4" max="4" width="15.7109375" style="477" customWidth="1"/>
    <col min="5" max="5" width="13.85546875" style="477" customWidth="1"/>
    <col min="6" max="247" width="9.140625" style="477"/>
    <col min="248" max="248" width="8.7109375" style="477" customWidth="1"/>
    <col min="249" max="249" width="57" style="477" customWidth="1"/>
    <col min="250" max="250" width="20.42578125" style="477" customWidth="1"/>
    <col min="251" max="251" width="9.140625" style="477"/>
    <col min="252" max="252" width="9.140625" style="477" customWidth="1"/>
    <col min="253" max="253" width="9.5703125" style="477" customWidth="1"/>
    <col min="254" max="254" width="9.7109375" style="477" customWidth="1"/>
    <col min="255" max="503" width="9.140625" style="477"/>
    <col min="504" max="504" width="8.7109375" style="477" customWidth="1"/>
    <col min="505" max="505" width="57" style="477" customWidth="1"/>
    <col min="506" max="506" width="20.42578125" style="477" customWidth="1"/>
    <col min="507" max="507" width="9.140625" style="477"/>
    <col min="508" max="508" width="9.140625" style="477" customWidth="1"/>
    <col min="509" max="509" width="9.5703125" style="477" customWidth="1"/>
    <col min="510" max="510" width="9.7109375" style="477" customWidth="1"/>
    <col min="511" max="759" width="9.140625" style="477"/>
    <col min="760" max="760" width="8.7109375" style="477" customWidth="1"/>
    <col min="761" max="761" width="57" style="477" customWidth="1"/>
    <col min="762" max="762" width="20.42578125" style="477" customWidth="1"/>
    <col min="763" max="763" width="9.140625" style="477"/>
    <col min="764" max="764" width="9.140625" style="477" customWidth="1"/>
    <col min="765" max="765" width="9.5703125" style="477" customWidth="1"/>
    <col min="766" max="766" width="9.7109375" style="477" customWidth="1"/>
    <col min="767" max="1015" width="9.140625" style="477"/>
    <col min="1016" max="1016" width="8.7109375" style="477" customWidth="1"/>
    <col min="1017" max="1017" width="57" style="477" customWidth="1"/>
    <col min="1018" max="1018" width="20.42578125" style="477" customWidth="1"/>
    <col min="1019" max="1019" width="9.140625" style="477"/>
    <col min="1020" max="1020" width="9.140625" style="477" customWidth="1"/>
    <col min="1021" max="1021" width="9.5703125" style="477" customWidth="1"/>
    <col min="1022" max="1022" width="9.7109375" style="477" customWidth="1"/>
    <col min="1023" max="1271" width="9.140625" style="477"/>
    <col min="1272" max="1272" width="8.7109375" style="477" customWidth="1"/>
    <col min="1273" max="1273" width="57" style="477" customWidth="1"/>
    <col min="1274" max="1274" width="20.42578125" style="477" customWidth="1"/>
    <col min="1275" max="1275" width="9.140625" style="477"/>
    <col min="1276" max="1276" width="9.140625" style="477" customWidth="1"/>
    <col min="1277" max="1277" width="9.5703125" style="477" customWidth="1"/>
    <col min="1278" max="1278" width="9.7109375" style="477" customWidth="1"/>
    <col min="1279" max="1527" width="9.140625" style="477"/>
    <col min="1528" max="1528" width="8.7109375" style="477" customWidth="1"/>
    <col min="1529" max="1529" width="57" style="477" customWidth="1"/>
    <col min="1530" max="1530" width="20.42578125" style="477" customWidth="1"/>
    <col min="1531" max="1531" width="9.140625" style="477"/>
    <col min="1532" max="1532" width="9.140625" style="477" customWidth="1"/>
    <col min="1533" max="1533" width="9.5703125" style="477" customWidth="1"/>
    <col min="1534" max="1534" width="9.7109375" style="477" customWidth="1"/>
    <col min="1535" max="1783" width="9.140625" style="477"/>
    <col min="1784" max="1784" width="8.7109375" style="477" customWidth="1"/>
    <col min="1785" max="1785" width="57" style="477" customWidth="1"/>
    <col min="1786" max="1786" width="20.42578125" style="477" customWidth="1"/>
    <col min="1787" max="1787" width="9.140625" style="477"/>
    <col min="1788" max="1788" width="9.140625" style="477" customWidth="1"/>
    <col min="1789" max="1789" width="9.5703125" style="477" customWidth="1"/>
    <col min="1790" max="1790" width="9.7109375" style="477" customWidth="1"/>
    <col min="1791" max="2039" width="9.140625" style="477"/>
    <col min="2040" max="2040" width="8.7109375" style="477" customWidth="1"/>
    <col min="2041" max="2041" width="57" style="477" customWidth="1"/>
    <col min="2042" max="2042" width="20.42578125" style="477" customWidth="1"/>
    <col min="2043" max="2043" width="9.140625" style="477"/>
    <col min="2044" max="2044" width="9.140625" style="477" customWidth="1"/>
    <col min="2045" max="2045" width="9.5703125" style="477" customWidth="1"/>
    <col min="2046" max="2046" width="9.7109375" style="477" customWidth="1"/>
    <col min="2047" max="2295" width="9.140625" style="477"/>
    <col min="2296" max="2296" width="8.7109375" style="477" customWidth="1"/>
    <col min="2297" max="2297" width="57" style="477" customWidth="1"/>
    <col min="2298" max="2298" width="20.42578125" style="477" customWidth="1"/>
    <col min="2299" max="2299" width="9.140625" style="477"/>
    <col min="2300" max="2300" width="9.140625" style="477" customWidth="1"/>
    <col min="2301" max="2301" width="9.5703125" style="477" customWidth="1"/>
    <col min="2302" max="2302" width="9.7109375" style="477" customWidth="1"/>
    <col min="2303" max="2551" width="9.140625" style="477"/>
    <col min="2552" max="2552" width="8.7109375" style="477" customWidth="1"/>
    <col min="2553" max="2553" width="57" style="477" customWidth="1"/>
    <col min="2554" max="2554" width="20.42578125" style="477" customWidth="1"/>
    <col min="2555" max="2555" width="9.140625" style="477"/>
    <col min="2556" max="2556" width="9.140625" style="477" customWidth="1"/>
    <col min="2557" max="2557" width="9.5703125" style="477" customWidth="1"/>
    <col min="2558" max="2558" width="9.7109375" style="477" customWidth="1"/>
    <col min="2559" max="2807" width="9.140625" style="477"/>
    <col min="2808" max="2808" width="8.7109375" style="477" customWidth="1"/>
    <col min="2809" max="2809" width="57" style="477" customWidth="1"/>
    <col min="2810" max="2810" width="20.42578125" style="477" customWidth="1"/>
    <col min="2811" max="2811" width="9.140625" style="477"/>
    <col min="2812" max="2812" width="9.140625" style="477" customWidth="1"/>
    <col min="2813" max="2813" width="9.5703125" style="477" customWidth="1"/>
    <col min="2814" max="2814" width="9.7109375" style="477" customWidth="1"/>
    <col min="2815" max="3063" width="9.140625" style="477"/>
    <col min="3064" max="3064" width="8.7109375" style="477" customWidth="1"/>
    <col min="3065" max="3065" width="57" style="477" customWidth="1"/>
    <col min="3066" max="3066" width="20.42578125" style="477" customWidth="1"/>
    <col min="3067" max="3067" width="9.140625" style="477"/>
    <col min="3068" max="3068" width="9.140625" style="477" customWidth="1"/>
    <col min="3069" max="3069" width="9.5703125" style="477" customWidth="1"/>
    <col min="3070" max="3070" width="9.7109375" style="477" customWidth="1"/>
    <col min="3071" max="3319" width="9.140625" style="477"/>
    <col min="3320" max="3320" width="8.7109375" style="477" customWidth="1"/>
    <col min="3321" max="3321" width="57" style="477" customWidth="1"/>
    <col min="3322" max="3322" width="20.42578125" style="477" customWidth="1"/>
    <col min="3323" max="3323" width="9.140625" style="477"/>
    <col min="3324" max="3324" width="9.140625" style="477" customWidth="1"/>
    <col min="3325" max="3325" width="9.5703125" style="477" customWidth="1"/>
    <col min="3326" max="3326" width="9.7109375" style="477" customWidth="1"/>
    <col min="3327" max="3575" width="9.140625" style="477"/>
    <col min="3576" max="3576" width="8.7109375" style="477" customWidth="1"/>
    <col min="3577" max="3577" width="57" style="477" customWidth="1"/>
    <col min="3578" max="3578" width="20.42578125" style="477" customWidth="1"/>
    <col min="3579" max="3579" width="9.140625" style="477"/>
    <col min="3580" max="3580" width="9.140625" style="477" customWidth="1"/>
    <col min="3581" max="3581" width="9.5703125" style="477" customWidth="1"/>
    <col min="3582" max="3582" width="9.7109375" style="477" customWidth="1"/>
    <col min="3583" max="3831" width="9.140625" style="477"/>
    <col min="3832" max="3832" width="8.7109375" style="477" customWidth="1"/>
    <col min="3833" max="3833" width="57" style="477" customWidth="1"/>
    <col min="3834" max="3834" width="20.42578125" style="477" customWidth="1"/>
    <col min="3835" max="3835" width="9.140625" style="477"/>
    <col min="3836" max="3836" width="9.140625" style="477" customWidth="1"/>
    <col min="3837" max="3837" width="9.5703125" style="477" customWidth="1"/>
    <col min="3838" max="3838" width="9.7109375" style="477" customWidth="1"/>
    <col min="3839" max="4087" width="9.140625" style="477"/>
    <col min="4088" max="4088" width="8.7109375" style="477" customWidth="1"/>
    <col min="4089" max="4089" width="57" style="477" customWidth="1"/>
    <col min="4090" max="4090" width="20.42578125" style="477" customWidth="1"/>
    <col min="4091" max="4091" width="9.140625" style="477"/>
    <col min="4092" max="4092" width="9.140625" style="477" customWidth="1"/>
    <col min="4093" max="4093" width="9.5703125" style="477" customWidth="1"/>
    <col min="4094" max="4094" width="9.7109375" style="477" customWidth="1"/>
    <col min="4095" max="4343" width="9.140625" style="477"/>
    <col min="4344" max="4344" width="8.7109375" style="477" customWidth="1"/>
    <col min="4345" max="4345" width="57" style="477" customWidth="1"/>
    <col min="4346" max="4346" width="20.42578125" style="477" customWidth="1"/>
    <col min="4347" max="4347" width="9.140625" style="477"/>
    <col min="4348" max="4348" width="9.140625" style="477" customWidth="1"/>
    <col min="4349" max="4349" width="9.5703125" style="477" customWidth="1"/>
    <col min="4350" max="4350" width="9.7109375" style="477" customWidth="1"/>
    <col min="4351" max="4599" width="9.140625" style="477"/>
    <col min="4600" max="4600" width="8.7109375" style="477" customWidth="1"/>
    <col min="4601" max="4601" width="57" style="477" customWidth="1"/>
    <col min="4602" max="4602" width="20.42578125" style="477" customWidth="1"/>
    <col min="4603" max="4603" width="9.140625" style="477"/>
    <col min="4604" max="4604" width="9.140625" style="477" customWidth="1"/>
    <col min="4605" max="4605" width="9.5703125" style="477" customWidth="1"/>
    <col min="4606" max="4606" width="9.7109375" style="477" customWidth="1"/>
    <col min="4607" max="4855" width="9.140625" style="477"/>
    <col min="4856" max="4856" width="8.7109375" style="477" customWidth="1"/>
    <col min="4857" max="4857" width="57" style="477" customWidth="1"/>
    <col min="4858" max="4858" width="20.42578125" style="477" customWidth="1"/>
    <col min="4859" max="4859" width="9.140625" style="477"/>
    <col min="4860" max="4860" width="9.140625" style="477" customWidth="1"/>
    <col min="4861" max="4861" width="9.5703125" style="477" customWidth="1"/>
    <col min="4862" max="4862" width="9.7109375" style="477" customWidth="1"/>
    <col min="4863" max="5111" width="9.140625" style="477"/>
    <col min="5112" max="5112" width="8.7109375" style="477" customWidth="1"/>
    <col min="5113" max="5113" width="57" style="477" customWidth="1"/>
    <col min="5114" max="5114" width="20.42578125" style="477" customWidth="1"/>
    <col min="5115" max="5115" width="9.140625" style="477"/>
    <col min="5116" max="5116" width="9.140625" style="477" customWidth="1"/>
    <col min="5117" max="5117" width="9.5703125" style="477" customWidth="1"/>
    <col min="5118" max="5118" width="9.7109375" style="477" customWidth="1"/>
    <col min="5119" max="5367" width="9.140625" style="477"/>
    <col min="5368" max="5368" width="8.7109375" style="477" customWidth="1"/>
    <col min="5369" max="5369" width="57" style="477" customWidth="1"/>
    <col min="5370" max="5370" width="20.42578125" style="477" customWidth="1"/>
    <col min="5371" max="5371" width="9.140625" style="477"/>
    <col min="5372" max="5372" width="9.140625" style="477" customWidth="1"/>
    <col min="5373" max="5373" width="9.5703125" style="477" customWidth="1"/>
    <col min="5374" max="5374" width="9.7109375" style="477" customWidth="1"/>
    <col min="5375" max="5623" width="9.140625" style="477"/>
    <col min="5624" max="5624" width="8.7109375" style="477" customWidth="1"/>
    <col min="5625" max="5625" width="57" style="477" customWidth="1"/>
    <col min="5626" max="5626" width="20.42578125" style="477" customWidth="1"/>
    <col min="5627" max="5627" width="9.140625" style="477"/>
    <col min="5628" max="5628" width="9.140625" style="477" customWidth="1"/>
    <col min="5629" max="5629" width="9.5703125" style="477" customWidth="1"/>
    <col min="5630" max="5630" width="9.7109375" style="477" customWidth="1"/>
    <col min="5631" max="5879" width="9.140625" style="477"/>
    <col min="5880" max="5880" width="8.7109375" style="477" customWidth="1"/>
    <col min="5881" max="5881" width="57" style="477" customWidth="1"/>
    <col min="5882" max="5882" width="20.42578125" style="477" customWidth="1"/>
    <col min="5883" max="5883" width="9.140625" style="477"/>
    <col min="5884" max="5884" width="9.140625" style="477" customWidth="1"/>
    <col min="5885" max="5885" width="9.5703125" style="477" customWidth="1"/>
    <col min="5886" max="5886" width="9.7109375" style="477" customWidth="1"/>
    <col min="5887" max="6135" width="9.140625" style="477"/>
    <col min="6136" max="6136" width="8.7109375" style="477" customWidth="1"/>
    <col min="6137" max="6137" width="57" style="477" customWidth="1"/>
    <col min="6138" max="6138" width="20.42578125" style="477" customWidth="1"/>
    <col min="6139" max="6139" width="9.140625" style="477"/>
    <col min="6140" max="6140" width="9.140625" style="477" customWidth="1"/>
    <col min="6141" max="6141" width="9.5703125" style="477" customWidth="1"/>
    <col min="6142" max="6142" width="9.7109375" style="477" customWidth="1"/>
    <col min="6143" max="6391" width="9.140625" style="477"/>
    <col min="6392" max="6392" width="8.7109375" style="477" customWidth="1"/>
    <col min="6393" max="6393" width="57" style="477" customWidth="1"/>
    <col min="6394" max="6394" width="20.42578125" style="477" customWidth="1"/>
    <col min="6395" max="6395" width="9.140625" style="477"/>
    <col min="6396" max="6396" width="9.140625" style="477" customWidth="1"/>
    <col min="6397" max="6397" width="9.5703125" style="477" customWidth="1"/>
    <col min="6398" max="6398" width="9.7109375" style="477" customWidth="1"/>
    <col min="6399" max="6647" width="9.140625" style="477"/>
    <col min="6648" max="6648" width="8.7109375" style="477" customWidth="1"/>
    <col min="6649" max="6649" width="57" style="477" customWidth="1"/>
    <col min="6650" max="6650" width="20.42578125" style="477" customWidth="1"/>
    <col min="6651" max="6651" width="9.140625" style="477"/>
    <col min="6652" max="6652" width="9.140625" style="477" customWidth="1"/>
    <col min="6653" max="6653" width="9.5703125" style="477" customWidth="1"/>
    <col min="6654" max="6654" width="9.7109375" style="477" customWidth="1"/>
    <col min="6655" max="6903" width="9.140625" style="477"/>
    <col min="6904" max="6904" width="8.7109375" style="477" customWidth="1"/>
    <col min="6905" max="6905" width="57" style="477" customWidth="1"/>
    <col min="6906" max="6906" width="20.42578125" style="477" customWidth="1"/>
    <col min="6907" max="6907" width="9.140625" style="477"/>
    <col min="6908" max="6908" width="9.140625" style="477" customWidth="1"/>
    <col min="6909" max="6909" width="9.5703125" style="477" customWidth="1"/>
    <col min="6910" max="6910" width="9.7109375" style="477" customWidth="1"/>
    <col min="6911" max="7159" width="9.140625" style="477"/>
    <col min="7160" max="7160" width="8.7109375" style="477" customWidth="1"/>
    <col min="7161" max="7161" width="57" style="477" customWidth="1"/>
    <col min="7162" max="7162" width="20.42578125" style="477" customWidth="1"/>
    <col min="7163" max="7163" width="9.140625" style="477"/>
    <col min="7164" max="7164" width="9.140625" style="477" customWidth="1"/>
    <col min="7165" max="7165" width="9.5703125" style="477" customWidth="1"/>
    <col min="7166" max="7166" width="9.7109375" style="477" customWidth="1"/>
    <col min="7167" max="7415" width="9.140625" style="477"/>
    <col min="7416" max="7416" width="8.7109375" style="477" customWidth="1"/>
    <col min="7417" max="7417" width="57" style="477" customWidth="1"/>
    <col min="7418" max="7418" width="20.42578125" style="477" customWidth="1"/>
    <col min="7419" max="7419" width="9.140625" style="477"/>
    <col min="7420" max="7420" width="9.140625" style="477" customWidth="1"/>
    <col min="7421" max="7421" width="9.5703125" style="477" customWidth="1"/>
    <col min="7422" max="7422" width="9.7109375" style="477" customWidth="1"/>
    <col min="7423" max="7671" width="9.140625" style="477"/>
    <col min="7672" max="7672" width="8.7109375" style="477" customWidth="1"/>
    <col min="7673" max="7673" width="57" style="477" customWidth="1"/>
    <col min="7674" max="7674" width="20.42578125" style="477" customWidth="1"/>
    <col min="7675" max="7675" width="9.140625" style="477"/>
    <col min="7676" max="7676" width="9.140625" style="477" customWidth="1"/>
    <col min="7677" max="7677" width="9.5703125" style="477" customWidth="1"/>
    <col min="7678" max="7678" width="9.7109375" style="477" customWidth="1"/>
    <col min="7679" max="7927" width="9.140625" style="477"/>
    <col min="7928" max="7928" width="8.7109375" style="477" customWidth="1"/>
    <col min="7929" max="7929" width="57" style="477" customWidth="1"/>
    <col min="7930" max="7930" width="20.42578125" style="477" customWidth="1"/>
    <col min="7931" max="7931" width="9.140625" style="477"/>
    <col min="7932" max="7932" width="9.140625" style="477" customWidth="1"/>
    <col min="7933" max="7933" width="9.5703125" style="477" customWidth="1"/>
    <col min="7934" max="7934" width="9.7109375" style="477" customWidth="1"/>
    <col min="7935" max="8183" width="9.140625" style="477"/>
    <col min="8184" max="8184" width="8.7109375" style="477" customWidth="1"/>
    <col min="8185" max="8185" width="57" style="477" customWidth="1"/>
    <col min="8186" max="8186" width="20.42578125" style="477" customWidth="1"/>
    <col min="8187" max="8187" width="9.140625" style="477"/>
    <col min="8188" max="8188" width="9.140625" style="477" customWidth="1"/>
    <col min="8189" max="8189" width="9.5703125" style="477" customWidth="1"/>
    <col min="8190" max="8190" width="9.7109375" style="477" customWidth="1"/>
    <col min="8191" max="8439" width="9.140625" style="477"/>
    <col min="8440" max="8440" width="8.7109375" style="477" customWidth="1"/>
    <col min="8441" max="8441" width="57" style="477" customWidth="1"/>
    <col min="8442" max="8442" width="20.42578125" style="477" customWidth="1"/>
    <col min="8443" max="8443" width="9.140625" style="477"/>
    <col min="8444" max="8444" width="9.140625" style="477" customWidth="1"/>
    <col min="8445" max="8445" width="9.5703125" style="477" customWidth="1"/>
    <col min="8446" max="8446" width="9.7109375" style="477" customWidth="1"/>
    <col min="8447" max="8695" width="9.140625" style="477"/>
    <col min="8696" max="8696" width="8.7109375" style="477" customWidth="1"/>
    <col min="8697" max="8697" width="57" style="477" customWidth="1"/>
    <col min="8698" max="8698" width="20.42578125" style="477" customWidth="1"/>
    <col min="8699" max="8699" width="9.140625" style="477"/>
    <col min="8700" max="8700" width="9.140625" style="477" customWidth="1"/>
    <col min="8701" max="8701" width="9.5703125" style="477" customWidth="1"/>
    <col min="8702" max="8702" width="9.7109375" style="477" customWidth="1"/>
    <col min="8703" max="8951" width="9.140625" style="477"/>
    <col min="8952" max="8952" width="8.7109375" style="477" customWidth="1"/>
    <col min="8953" max="8953" width="57" style="477" customWidth="1"/>
    <col min="8954" max="8954" width="20.42578125" style="477" customWidth="1"/>
    <col min="8955" max="8955" width="9.140625" style="477"/>
    <col min="8956" max="8956" width="9.140625" style="477" customWidth="1"/>
    <col min="8957" max="8957" width="9.5703125" style="477" customWidth="1"/>
    <col min="8958" max="8958" width="9.7109375" style="477" customWidth="1"/>
    <col min="8959" max="9207" width="9.140625" style="477"/>
    <col min="9208" max="9208" width="8.7109375" style="477" customWidth="1"/>
    <col min="9209" max="9209" width="57" style="477" customWidth="1"/>
    <col min="9210" max="9210" width="20.42578125" style="477" customWidth="1"/>
    <col min="9211" max="9211" width="9.140625" style="477"/>
    <col min="9212" max="9212" width="9.140625" style="477" customWidth="1"/>
    <col min="9213" max="9213" width="9.5703125" style="477" customWidth="1"/>
    <col min="9214" max="9214" width="9.7109375" style="477" customWidth="1"/>
    <col min="9215" max="9463" width="9.140625" style="477"/>
    <col min="9464" max="9464" width="8.7109375" style="477" customWidth="1"/>
    <col min="9465" max="9465" width="57" style="477" customWidth="1"/>
    <col min="9466" max="9466" width="20.42578125" style="477" customWidth="1"/>
    <col min="9467" max="9467" width="9.140625" style="477"/>
    <col min="9468" max="9468" width="9.140625" style="477" customWidth="1"/>
    <col min="9469" max="9469" width="9.5703125" style="477" customWidth="1"/>
    <col min="9470" max="9470" width="9.7109375" style="477" customWidth="1"/>
    <col min="9471" max="9719" width="9.140625" style="477"/>
    <col min="9720" max="9720" width="8.7109375" style="477" customWidth="1"/>
    <col min="9721" max="9721" width="57" style="477" customWidth="1"/>
    <col min="9722" max="9722" width="20.42578125" style="477" customWidth="1"/>
    <col min="9723" max="9723" width="9.140625" style="477"/>
    <col min="9724" max="9724" width="9.140625" style="477" customWidth="1"/>
    <col min="9725" max="9725" width="9.5703125" style="477" customWidth="1"/>
    <col min="9726" max="9726" width="9.7109375" style="477" customWidth="1"/>
    <col min="9727" max="9975" width="9.140625" style="477"/>
    <col min="9976" max="9976" width="8.7109375" style="477" customWidth="1"/>
    <col min="9977" max="9977" width="57" style="477" customWidth="1"/>
    <col min="9978" max="9978" width="20.42578125" style="477" customWidth="1"/>
    <col min="9979" max="9979" width="9.140625" style="477"/>
    <col min="9980" max="9980" width="9.140625" style="477" customWidth="1"/>
    <col min="9981" max="9981" width="9.5703125" style="477" customWidth="1"/>
    <col min="9982" max="9982" width="9.7109375" style="477" customWidth="1"/>
    <col min="9983" max="10231" width="9.140625" style="477"/>
    <col min="10232" max="10232" width="8.7109375" style="477" customWidth="1"/>
    <col min="10233" max="10233" width="57" style="477" customWidth="1"/>
    <col min="10234" max="10234" width="20.42578125" style="477" customWidth="1"/>
    <col min="10235" max="10235" width="9.140625" style="477"/>
    <col min="10236" max="10236" width="9.140625" style="477" customWidth="1"/>
    <col min="10237" max="10237" width="9.5703125" style="477" customWidth="1"/>
    <col min="10238" max="10238" width="9.7109375" style="477" customWidth="1"/>
    <col min="10239" max="10487" width="9.140625" style="477"/>
    <col min="10488" max="10488" width="8.7109375" style="477" customWidth="1"/>
    <col min="10489" max="10489" width="57" style="477" customWidth="1"/>
    <col min="10490" max="10490" width="20.42578125" style="477" customWidth="1"/>
    <col min="10491" max="10491" width="9.140625" style="477"/>
    <col min="10492" max="10492" width="9.140625" style="477" customWidth="1"/>
    <col min="10493" max="10493" width="9.5703125" style="477" customWidth="1"/>
    <col min="10494" max="10494" width="9.7109375" style="477" customWidth="1"/>
    <col min="10495" max="10743" width="9.140625" style="477"/>
    <col min="10744" max="10744" width="8.7109375" style="477" customWidth="1"/>
    <col min="10745" max="10745" width="57" style="477" customWidth="1"/>
    <col min="10746" max="10746" width="20.42578125" style="477" customWidth="1"/>
    <col min="10747" max="10747" width="9.140625" style="477"/>
    <col min="10748" max="10748" width="9.140625" style="477" customWidth="1"/>
    <col min="10749" max="10749" width="9.5703125" style="477" customWidth="1"/>
    <col min="10750" max="10750" width="9.7109375" style="477" customWidth="1"/>
    <col min="10751" max="10999" width="9.140625" style="477"/>
    <col min="11000" max="11000" width="8.7109375" style="477" customWidth="1"/>
    <col min="11001" max="11001" width="57" style="477" customWidth="1"/>
    <col min="11002" max="11002" width="20.42578125" style="477" customWidth="1"/>
    <col min="11003" max="11003" width="9.140625" style="477"/>
    <col min="11004" max="11004" width="9.140625" style="477" customWidth="1"/>
    <col min="11005" max="11005" width="9.5703125" style="477" customWidth="1"/>
    <col min="11006" max="11006" width="9.7109375" style="477" customWidth="1"/>
    <col min="11007" max="11255" width="9.140625" style="477"/>
    <col min="11256" max="11256" width="8.7109375" style="477" customWidth="1"/>
    <col min="11257" max="11257" width="57" style="477" customWidth="1"/>
    <col min="11258" max="11258" width="20.42578125" style="477" customWidth="1"/>
    <col min="11259" max="11259" width="9.140625" style="477"/>
    <col min="11260" max="11260" width="9.140625" style="477" customWidth="1"/>
    <col min="11261" max="11261" width="9.5703125" style="477" customWidth="1"/>
    <col min="11262" max="11262" width="9.7109375" style="477" customWidth="1"/>
    <col min="11263" max="11511" width="9.140625" style="477"/>
    <col min="11512" max="11512" width="8.7109375" style="477" customWidth="1"/>
    <col min="11513" max="11513" width="57" style="477" customWidth="1"/>
    <col min="11514" max="11514" width="20.42578125" style="477" customWidth="1"/>
    <col min="11515" max="11515" width="9.140625" style="477"/>
    <col min="11516" max="11516" width="9.140625" style="477" customWidth="1"/>
    <col min="11517" max="11517" width="9.5703125" style="477" customWidth="1"/>
    <col min="11518" max="11518" width="9.7109375" style="477" customWidth="1"/>
    <col min="11519" max="11767" width="9.140625" style="477"/>
    <col min="11768" max="11768" width="8.7109375" style="477" customWidth="1"/>
    <col min="11769" max="11769" width="57" style="477" customWidth="1"/>
    <col min="11770" max="11770" width="20.42578125" style="477" customWidth="1"/>
    <col min="11771" max="11771" width="9.140625" style="477"/>
    <col min="11772" max="11772" width="9.140625" style="477" customWidth="1"/>
    <col min="11773" max="11773" width="9.5703125" style="477" customWidth="1"/>
    <col min="11774" max="11774" width="9.7109375" style="477" customWidth="1"/>
    <col min="11775" max="12023" width="9.140625" style="477"/>
    <col min="12024" max="12024" width="8.7109375" style="477" customWidth="1"/>
    <col min="12025" max="12025" width="57" style="477" customWidth="1"/>
    <col min="12026" max="12026" width="20.42578125" style="477" customWidth="1"/>
    <col min="12027" max="12027" width="9.140625" style="477"/>
    <col min="12028" max="12028" width="9.140625" style="477" customWidth="1"/>
    <col min="12029" max="12029" width="9.5703125" style="477" customWidth="1"/>
    <col min="12030" max="12030" width="9.7109375" style="477" customWidth="1"/>
    <col min="12031" max="12279" width="9.140625" style="477"/>
    <col min="12280" max="12280" width="8.7109375" style="477" customWidth="1"/>
    <col min="12281" max="12281" width="57" style="477" customWidth="1"/>
    <col min="12282" max="12282" width="20.42578125" style="477" customWidth="1"/>
    <col min="12283" max="12283" width="9.140625" style="477"/>
    <col min="12284" max="12284" width="9.140625" style="477" customWidth="1"/>
    <col min="12285" max="12285" width="9.5703125" style="477" customWidth="1"/>
    <col min="12286" max="12286" width="9.7109375" style="477" customWidth="1"/>
    <col min="12287" max="12535" width="9.140625" style="477"/>
    <col min="12536" max="12536" width="8.7109375" style="477" customWidth="1"/>
    <col min="12537" max="12537" width="57" style="477" customWidth="1"/>
    <col min="12538" max="12538" width="20.42578125" style="477" customWidth="1"/>
    <col min="12539" max="12539" width="9.140625" style="477"/>
    <col min="12540" max="12540" width="9.140625" style="477" customWidth="1"/>
    <col min="12541" max="12541" width="9.5703125" style="477" customWidth="1"/>
    <col min="12542" max="12542" width="9.7109375" style="477" customWidth="1"/>
    <col min="12543" max="12791" width="9.140625" style="477"/>
    <col min="12792" max="12792" width="8.7109375" style="477" customWidth="1"/>
    <col min="12793" max="12793" width="57" style="477" customWidth="1"/>
    <col min="12794" max="12794" width="20.42578125" style="477" customWidth="1"/>
    <col min="12795" max="12795" width="9.140625" style="477"/>
    <col min="12796" max="12796" width="9.140625" style="477" customWidth="1"/>
    <col min="12797" max="12797" width="9.5703125" style="477" customWidth="1"/>
    <col min="12798" max="12798" width="9.7109375" style="477" customWidth="1"/>
    <col min="12799" max="13047" width="9.140625" style="477"/>
    <col min="13048" max="13048" width="8.7109375" style="477" customWidth="1"/>
    <col min="13049" max="13049" width="57" style="477" customWidth="1"/>
    <col min="13050" max="13050" width="20.42578125" style="477" customWidth="1"/>
    <col min="13051" max="13051" width="9.140625" style="477"/>
    <col min="13052" max="13052" width="9.140625" style="477" customWidth="1"/>
    <col min="13053" max="13053" width="9.5703125" style="477" customWidth="1"/>
    <col min="13054" max="13054" width="9.7109375" style="477" customWidth="1"/>
    <col min="13055" max="13303" width="9.140625" style="477"/>
    <col min="13304" max="13304" width="8.7109375" style="477" customWidth="1"/>
    <col min="13305" max="13305" width="57" style="477" customWidth="1"/>
    <col min="13306" max="13306" width="20.42578125" style="477" customWidth="1"/>
    <col min="13307" max="13307" width="9.140625" style="477"/>
    <col min="13308" max="13308" width="9.140625" style="477" customWidth="1"/>
    <col min="13309" max="13309" width="9.5703125" style="477" customWidth="1"/>
    <col min="13310" max="13310" width="9.7109375" style="477" customWidth="1"/>
    <col min="13311" max="13559" width="9.140625" style="477"/>
    <col min="13560" max="13560" width="8.7109375" style="477" customWidth="1"/>
    <col min="13561" max="13561" width="57" style="477" customWidth="1"/>
    <col min="13562" max="13562" width="20.42578125" style="477" customWidth="1"/>
    <col min="13563" max="13563" width="9.140625" style="477"/>
    <col min="13564" max="13564" width="9.140625" style="477" customWidth="1"/>
    <col min="13565" max="13565" width="9.5703125" style="477" customWidth="1"/>
    <col min="13566" max="13566" width="9.7109375" style="477" customWidth="1"/>
    <col min="13567" max="13815" width="9.140625" style="477"/>
    <col min="13816" max="13816" width="8.7109375" style="477" customWidth="1"/>
    <col min="13817" max="13817" width="57" style="477" customWidth="1"/>
    <col min="13818" max="13818" width="20.42578125" style="477" customWidth="1"/>
    <col min="13819" max="13819" width="9.140625" style="477"/>
    <col min="13820" max="13820" width="9.140625" style="477" customWidth="1"/>
    <col min="13821" max="13821" width="9.5703125" style="477" customWidth="1"/>
    <col min="13822" max="13822" width="9.7109375" style="477" customWidth="1"/>
    <col min="13823" max="14071" width="9.140625" style="477"/>
    <col min="14072" max="14072" width="8.7109375" style="477" customWidth="1"/>
    <col min="14073" max="14073" width="57" style="477" customWidth="1"/>
    <col min="14074" max="14074" width="20.42578125" style="477" customWidth="1"/>
    <col min="14075" max="14075" width="9.140625" style="477"/>
    <col min="14076" max="14076" width="9.140625" style="477" customWidth="1"/>
    <col min="14077" max="14077" width="9.5703125" style="477" customWidth="1"/>
    <col min="14078" max="14078" width="9.7109375" style="477" customWidth="1"/>
    <col min="14079" max="14327" width="9.140625" style="477"/>
    <col min="14328" max="14328" width="8.7109375" style="477" customWidth="1"/>
    <col min="14329" max="14329" width="57" style="477" customWidth="1"/>
    <col min="14330" max="14330" width="20.42578125" style="477" customWidth="1"/>
    <col min="14331" max="14331" width="9.140625" style="477"/>
    <col min="14332" max="14332" width="9.140625" style="477" customWidth="1"/>
    <col min="14333" max="14333" width="9.5703125" style="477" customWidth="1"/>
    <col min="14334" max="14334" width="9.7109375" style="477" customWidth="1"/>
    <col min="14335" max="14583" width="9.140625" style="477"/>
    <col min="14584" max="14584" width="8.7109375" style="477" customWidth="1"/>
    <col min="14585" max="14585" width="57" style="477" customWidth="1"/>
    <col min="14586" max="14586" width="20.42578125" style="477" customWidth="1"/>
    <col min="14587" max="14587" width="9.140625" style="477"/>
    <col min="14588" max="14588" width="9.140625" style="477" customWidth="1"/>
    <col min="14589" max="14589" width="9.5703125" style="477" customWidth="1"/>
    <col min="14590" max="14590" width="9.7109375" style="477" customWidth="1"/>
    <col min="14591" max="14839" width="9.140625" style="477"/>
    <col min="14840" max="14840" width="8.7109375" style="477" customWidth="1"/>
    <col min="14841" max="14841" width="57" style="477" customWidth="1"/>
    <col min="14842" max="14842" width="20.42578125" style="477" customWidth="1"/>
    <col min="14843" max="14843" width="9.140625" style="477"/>
    <col min="14844" max="14844" width="9.140625" style="477" customWidth="1"/>
    <col min="14845" max="14845" width="9.5703125" style="477" customWidth="1"/>
    <col min="14846" max="14846" width="9.7109375" style="477" customWidth="1"/>
    <col min="14847" max="15095" width="9.140625" style="477"/>
    <col min="15096" max="15096" width="8.7109375" style="477" customWidth="1"/>
    <col min="15097" max="15097" width="57" style="477" customWidth="1"/>
    <col min="15098" max="15098" width="20.42578125" style="477" customWidth="1"/>
    <col min="15099" max="15099" width="9.140625" style="477"/>
    <col min="15100" max="15100" width="9.140625" style="477" customWidth="1"/>
    <col min="15101" max="15101" width="9.5703125" style="477" customWidth="1"/>
    <col min="15102" max="15102" width="9.7109375" style="477" customWidth="1"/>
    <col min="15103" max="15351" width="9.140625" style="477"/>
    <col min="15352" max="15352" width="8.7109375" style="477" customWidth="1"/>
    <col min="15353" max="15353" width="57" style="477" customWidth="1"/>
    <col min="15354" max="15354" width="20.42578125" style="477" customWidth="1"/>
    <col min="15355" max="15355" width="9.140625" style="477"/>
    <col min="15356" max="15356" width="9.140625" style="477" customWidth="1"/>
    <col min="15357" max="15357" width="9.5703125" style="477" customWidth="1"/>
    <col min="15358" max="15358" width="9.7109375" style="477" customWidth="1"/>
    <col min="15359" max="15607" width="9.140625" style="477"/>
    <col min="15608" max="15608" width="8.7109375" style="477" customWidth="1"/>
    <col min="15609" max="15609" width="57" style="477" customWidth="1"/>
    <col min="15610" max="15610" width="20.42578125" style="477" customWidth="1"/>
    <col min="15611" max="15611" width="9.140625" style="477"/>
    <col min="15612" max="15612" width="9.140625" style="477" customWidth="1"/>
    <col min="15613" max="15613" width="9.5703125" style="477" customWidth="1"/>
    <col min="15614" max="15614" width="9.7109375" style="477" customWidth="1"/>
    <col min="15615" max="15863" width="9.140625" style="477"/>
    <col min="15864" max="15864" width="8.7109375" style="477" customWidth="1"/>
    <col min="15865" max="15865" width="57" style="477" customWidth="1"/>
    <col min="15866" max="15866" width="20.42578125" style="477" customWidth="1"/>
    <col min="15867" max="15867" width="9.140625" style="477"/>
    <col min="15868" max="15868" width="9.140625" style="477" customWidth="1"/>
    <col min="15869" max="15869" width="9.5703125" style="477" customWidth="1"/>
    <col min="15870" max="15870" width="9.7109375" style="477" customWidth="1"/>
    <col min="15871" max="16119" width="9.140625" style="477"/>
    <col min="16120" max="16120" width="8.7109375" style="477" customWidth="1"/>
    <col min="16121" max="16121" width="57" style="477" customWidth="1"/>
    <col min="16122" max="16122" width="20.42578125" style="477" customWidth="1"/>
    <col min="16123" max="16123" width="9.140625" style="477"/>
    <col min="16124" max="16124" width="9.140625" style="477" customWidth="1"/>
    <col min="16125" max="16125" width="9.5703125" style="477" customWidth="1"/>
    <col min="16126" max="16126" width="9.7109375" style="477" customWidth="1"/>
    <col min="16127" max="16384" width="9.140625" style="477"/>
  </cols>
  <sheetData>
    <row r="1" spans="1:7" s="311" customFormat="1">
      <c r="A1" s="846"/>
      <c r="B1" s="837"/>
      <c r="C1" s="847" t="s">
        <v>806</v>
      </c>
      <c r="D1" s="837"/>
      <c r="E1" s="837"/>
    </row>
    <row r="2" spans="1:7" s="311" customFormat="1">
      <c r="A2" s="836"/>
      <c r="B2" s="837"/>
      <c r="C2" s="847" t="s">
        <v>785</v>
      </c>
      <c r="D2" s="837"/>
      <c r="E2" s="837"/>
      <c r="G2" s="827"/>
    </row>
    <row r="3" spans="1:7" s="311" customFormat="1">
      <c r="A3" s="836"/>
      <c r="B3" s="837"/>
      <c r="C3" s="847" t="s">
        <v>786</v>
      </c>
      <c r="D3" s="837"/>
      <c r="E3" s="837"/>
      <c r="G3" s="827"/>
    </row>
    <row r="4" spans="1:7" s="311" customFormat="1">
      <c r="A4" s="836"/>
      <c r="B4" s="837"/>
      <c r="C4" s="847" t="s">
        <v>788</v>
      </c>
      <c r="D4" s="837"/>
      <c r="E4" s="837"/>
      <c r="G4" s="827"/>
    </row>
    <row r="5" spans="1:7" s="780" customFormat="1">
      <c r="A5" s="36"/>
      <c r="B5" s="781"/>
      <c r="C5" s="782"/>
    </row>
    <row r="6" spans="1:7" s="780" customFormat="1">
      <c r="A6" s="863" t="s">
        <v>90</v>
      </c>
      <c r="B6" s="863"/>
      <c r="C6" s="863"/>
      <c r="D6" s="863"/>
      <c r="E6" s="863"/>
    </row>
    <row r="7" spans="1:7" s="780" customFormat="1" ht="96.75" customHeight="1">
      <c r="A7" s="880" t="s">
        <v>664</v>
      </c>
      <c r="B7" s="880"/>
      <c r="C7" s="880"/>
      <c r="D7" s="880"/>
      <c r="E7" s="880"/>
    </row>
    <row r="8" spans="1:7" s="780" customFormat="1" ht="9.75" customHeight="1">
      <c r="A8" s="36"/>
      <c r="B8" s="36"/>
      <c r="C8" s="782"/>
    </row>
    <row r="9" spans="1:7" s="780" customFormat="1" ht="93.75" customHeight="1">
      <c r="A9" s="466" t="s">
        <v>652</v>
      </c>
      <c r="B9" s="466" t="s">
        <v>774</v>
      </c>
      <c r="C9" s="466" t="s">
        <v>336</v>
      </c>
      <c r="D9" s="466" t="s">
        <v>335</v>
      </c>
      <c r="E9" s="466" t="s">
        <v>322</v>
      </c>
    </row>
    <row r="10" spans="1:7">
      <c r="A10" s="474" t="s">
        <v>315</v>
      </c>
      <c r="B10" s="783" t="s">
        <v>310</v>
      </c>
      <c r="C10" s="784">
        <v>42.3</v>
      </c>
      <c r="D10" s="784">
        <v>42.3</v>
      </c>
      <c r="E10" s="479">
        <f t="shared" ref="E10:E24" si="0">D10/C10*100</f>
        <v>100</v>
      </c>
    </row>
    <row r="11" spans="1:7">
      <c r="A11" s="474" t="s">
        <v>313</v>
      </c>
      <c r="B11" s="783" t="s">
        <v>306</v>
      </c>
      <c r="C11" s="784">
        <v>42.5</v>
      </c>
      <c r="D11" s="784">
        <v>42.5</v>
      </c>
      <c r="E11" s="479">
        <f t="shared" si="0"/>
        <v>100</v>
      </c>
    </row>
    <row r="12" spans="1:7" s="789" customFormat="1">
      <c r="A12" s="785" t="s">
        <v>311</v>
      </c>
      <c r="B12" s="786" t="s">
        <v>304</v>
      </c>
      <c r="C12" s="787">
        <v>44.95</v>
      </c>
      <c r="D12" s="787">
        <v>44.95</v>
      </c>
      <c r="E12" s="788">
        <f t="shared" si="0"/>
        <v>100</v>
      </c>
    </row>
    <row r="13" spans="1:7" s="789" customFormat="1">
      <c r="A13" s="785" t="s">
        <v>309</v>
      </c>
      <c r="B13" s="786" t="s">
        <v>302</v>
      </c>
      <c r="C13" s="787">
        <v>35</v>
      </c>
      <c r="D13" s="787">
        <v>35</v>
      </c>
      <c r="E13" s="788">
        <f t="shared" si="0"/>
        <v>100</v>
      </c>
    </row>
    <row r="14" spans="1:7" s="789" customFormat="1">
      <c r="A14" s="785" t="s">
        <v>307</v>
      </c>
      <c r="B14" s="786" t="s">
        <v>298</v>
      </c>
      <c r="C14" s="787">
        <v>34.700000000000003</v>
      </c>
      <c r="D14" s="787">
        <v>34.700000000000003</v>
      </c>
      <c r="E14" s="788">
        <f t="shared" si="0"/>
        <v>100</v>
      </c>
    </row>
    <row r="15" spans="1:7">
      <c r="A15" s="474" t="s">
        <v>305</v>
      </c>
      <c r="B15" s="783" t="s">
        <v>282</v>
      </c>
      <c r="C15" s="784">
        <v>36.1</v>
      </c>
      <c r="D15" s="784">
        <v>36.1</v>
      </c>
      <c r="E15" s="479">
        <f t="shared" si="0"/>
        <v>100</v>
      </c>
    </row>
    <row r="16" spans="1:7">
      <c r="A16" s="474" t="s">
        <v>303</v>
      </c>
      <c r="B16" s="783" t="s">
        <v>270</v>
      </c>
      <c r="C16" s="784">
        <v>56</v>
      </c>
      <c r="D16" s="784">
        <v>56</v>
      </c>
      <c r="E16" s="479">
        <f t="shared" si="0"/>
        <v>100</v>
      </c>
    </row>
    <row r="17" spans="1:5">
      <c r="A17" s="474" t="s">
        <v>301</v>
      </c>
      <c r="B17" s="783" t="s">
        <v>268</v>
      </c>
      <c r="C17" s="784">
        <v>40</v>
      </c>
      <c r="D17" s="784">
        <v>40</v>
      </c>
      <c r="E17" s="479">
        <f t="shared" si="0"/>
        <v>100</v>
      </c>
    </row>
    <row r="18" spans="1:5" ht="37.5">
      <c r="A18" s="474" t="s">
        <v>299</v>
      </c>
      <c r="B18" s="475" t="s">
        <v>653</v>
      </c>
      <c r="C18" s="784">
        <v>34.82</v>
      </c>
      <c r="D18" s="784">
        <v>34.82</v>
      </c>
      <c r="E18" s="479">
        <f t="shared" si="0"/>
        <v>100</v>
      </c>
    </row>
    <row r="19" spans="1:5">
      <c r="A19" s="474" t="s">
        <v>297</v>
      </c>
      <c r="B19" s="783" t="s">
        <v>257</v>
      </c>
      <c r="C19" s="784">
        <v>30.4</v>
      </c>
      <c r="D19" s="784">
        <v>30.4</v>
      </c>
      <c r="E19" s="479">
        <f t="shared" si="0"/>
        <v>100</v>
      </c>
    </row>
    <row r="20" spans="1:5">
      <c r="A20" s="474" t="s">
        <v>295</v>
      </c>
      <c r="B20" s="783" t="s">
        <v>239</v>
      </c>
      <c r="C20" s="784">
        <v>44.6</v>
      </c>
      <c r="D20" s="784">
        <v>44.6</v>
      </c>
      <c r="E20" s="479">
        <f t="shared" si="0"/>
        <v>100</v>
      </c>
    </row>
    <row r="21" spans="1:5">
      <c r="A21" s="474" t="s">
        <v>293</v>
      </c>
      <c r="B21" s="783" t="s">
        <v>85</v>
      </c>
      <c r="C21" s="784">
        <v>51.61</v>
      </c>
      <c r="D21" s="784">
        <v>51.61</v>
      </c>
      <c r="E21" s="479">
        <f t="shared" si="0"/>
        <v>100</v>
      </c>
    </row>
    <row r="22" spans="1:5">
      <c r="A22" s="474" t="s">
        <v>291</v>
      </c>
      <c r="B22" s="783" t="s">
        <v>87</v>
      </c>
      <c r="C22" s="784">
        <v>49.02</v>
      </c>
      <c r="D22" s="784">
        <v>49.02</v>
      </c>
      <c r="E22" s="479">
        <f t="shared" si="0"/>
        <v>100</v>
      </c>
    </row>
    <row r="23" spans="1:5">
      <c r="A23" s="474"/>
      <c r="B23" s="539" t="s">
        <v>456</v>
      </c>
      <c r="C23" s="479">
        <v>8</v>
      </c>
      <c r="D23" s="479"/>
      <c r="E23" s="479"/>
    </row>
    <row r="24" spans="1:5">
      <c r="A24" s="474"/>
      <c r="B24" s="783" t="s">
        <v>89</v>
      </c>
      <c r="C24" s="479">
        <f>SUM(C10:C23)</f>
        <v>550</v>
      </c>
      <c r="D24" s="479">
        <f>SUM(D10:D23)</f>
        <v>542</v>
      </c>
      <c r="E24" s="479">
        <f t="shared" si="0"/>
        <v>98.545454545454547</v>
      </c>
    </row>
    <row r="25" spans="1:5">
      <c r="E25" s="476"/>
    </row>
    <row r="26" spans="1:5">
      <c r="A26" s="968" t="s">
        <v>92</v>
      </c>
      <c r="B26" s="968"/>
      <c r="C26" s="968"/>
      <c r="D26" s="968"/>
      <c r="E26" s="968"/>
    </row>
    <row r="30" spans="1:5">
      <c r="C30" s="793"/>
      <c r="D30" s="793"/>
    </row>
  </sheetData>
  <mergeCells count="3">
    <mergeCell ref="A26:E26"/>
    <mergeCell ref="A6:E6"/>
    <mergeCell ref="A7:E7"/>
  </mergeCells>
  <pageMargins left="1.0236220472440944" right="0.39370078740157483" top="0.9055118110236221" bottom="0.47244094488188981" header="0.39370078740157483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K35"/>
  <sheetViews>
    <sheetView zoomScaleNormal="100" zoomScaleSheetLayoutView="75" workbookViewId="0">
      <selection activeCell="I11" sqref="I11"/>
    </sheetView>
  </sheetViews>
  <sheetFormatPr defaultColWidth="9.140625" defaultRowHeight="12.75"/>
  <cols>
    <col min="1" max="1" width="5.42578125" style="52" customWidth="1"/>
    <col min="2" max="2" width="38" style="52" customWidth="1"/>
    <col min="3" max="3" width="15.5703125" style="52" customWidth="1"/>
    <col min="4" max="4" width="14.7109375" style="52" customWidth="1"/>
    <col min="5" max="5" width="13" style="52" customWidth="1"/>
    <col min="6" max="8" width="9.140625" style="52"/>
    <col min="9" max="9" width="12.5703125" style="579" bestFit="1" customWidth="1"/>
    <col min="10" max="10" width="9.5703125" style="579" bestFit="1" customWidth="1"/>
    <col min="11" max="16384" width="9.140625" style="52"/>
  </cols>
  <sheetData>
    <row r="1" spans="1:11" ht="18.75">
      <c r="B1" s="825"/>
      <c r="C1" s="827" t="s">
        <v>789</v>
      </c>
      <c r="D1" s="830"/>
      <c r="E1" s="830"/>
      <c r="I1" s="52"/>
      <c r="J1" s="52"/>
    </row>
    <row r="2" spans="1:11" ht="18.75">
      <c r="B2" s="825"/>
      <c r="C2" s="827" t="s">
        <v>785</v>
      </c>
      <c r="D2" s="830"/>
      <c r="E2" s="830"/>
      <c r="I2" s="860"/>
      <c r="J2" s="860"/>
      <c r="K2" s="860"/>
    </row>
    <row r="3" spans="1:11" ht="18.75">
      <c r="B3" s="825"/>
      <c r="C3" s="827" t="s">
        <v>786</v>
      </c>
      <c r="D3" s="830"/>
      <c r="E3" s="830"/>
      <c r="I3" s="860"/>
      <c r="J3" s="860"/>
      <c r="K3" s="860"/>
    </row>
    <row r="4" spans="1:11" ht="18.75">
      <c r="B4" s="825"/>
      <c r="C4" s="827" t="s">
        <v>788</v>
      </c>
      <c r="D4" s="830"/>
      <c r="E4" s="830"/>
      <c r="I4" s="860"/>
      <c r="J4" s="860"/>
      <c r="K4" s="860"/>
    </row>
    <row r="5" spans="1:11" ht="18.75">
      <c r="A5" s="866"/>
      <c r="B5" s="867"/>
      <c r="C5" s="867"/>
    </row>
    <row r="6" spans="1:11" ht="24.75" customHeight="1">
      <c r="A6" s="876" t="s">
        <v>90</v>
      </c>
      <c r="B6" s="877"/>
      <c r="C6" s="877"/>
      <c r="D6" s="865"/>
      <c r="E6" s="865"/>
    </row>
    <row r="7" spans="1:11" ht="78" customHeight="1">
      <c r="A7" s="873" t="s">
        <v>761</v>
      </c>
      <c r="B7" s="874"/>
      <c r="C7" s="874"/>
      <c r="D7" s="875"/>
      <c r="E7" s="875"/>
    </row>
    <row r="8" spans="1:11" ht="11.25" customHeight="1">
      <c r="A8" s="60"/>
      <c r="B8" s="59"/>
      <c r="C8" s="59"/>
    </row>
    <row r="9" spans="1:11" s="54" customFormat="1" ht="18" customHeight="1">
      <c r="A9" s="868" t="s">
        <v>0</v>
      </c>
      <c r="B9" s="868" t="s">
        <v>467</v>
      </c>
      <c r="C9" s="869" t="s">
        <v>320</v>
      </c>
      <c r="D9" s="871" t="s">
        <v>321</v>
      </c>
      <c r="E9" s="872" t="s">
        <v>322</v>
      </c>
      <c r="I9" s="580"/>
      <c r="J9" s="580"/>
    </row>
    <row r="10" spans="1:11" s="54" customFormat="1" ht="67.5" customHeight="1">
      <c r="A10" s="868"/>
      <c r="B10" s="868"/>
      <c r="C10" s="870"/>
      <c r="D10" s="870"/>
      <c r="E10" s="870"/>
      <c r="I10" s="580"/>
      <c r="J10" s="580"/>
    </row>
    <row r="11" spans="1:11" s="54" customFormat="1" ht="18.95" customHeight="1">
      <c r="A11" s="178">
        <v>1</v>
      </c>
      <c r="B11" s="179" t="s">
        <v>310</v>
      </c>
      <c r="C11" s="464">
        <v>2280</v>
      </c>
      <c r="D11" s="525">
        <v>2280</v>
      </c>
      <c r="E11" s="55">
        <f t="shared" ref="E11:E27" si="0">D11/C11*100</f>
        <v>100</v>
      </c>
      <c r="F11" s="578"/>
      <c r="I11" s="580"/>
      <c r="J11" s="580"/>
    </row>
    <row r="12" spans="1:11" s="54" customFormat="1" ht="18.95" customHeight="1">
      <c r="A12" s="178">
        <v>2</v>
      </c>
      <c r="B12" s="179" t="s">
        <v>304</v>
      </c>
      <c r="C12" s="464">
        <v>406</v>
      </c>
      <c r="D12" s="525">
        <v>406</v>
      </c>
      <c r="E12" s="55">
        <f t="shared" si="0"/>
        <v>100</v>
      </c>
      <c r="F12" s="578"/>
      <c r="I12" s="580"/>
      <c r="J12" s="580"/>
    </row>
    <row r="13" spans="1:11" s="54" customFormat="1" ht="18.95" customHeight="1">
      <c r="A13" s="178">
        <v>3</v>
      </c>
      <c r="B13" s="179" t="s">
        <v>302</v>
      </c>
      <c r="C13" s="464">
        <v>1393.2</v>
      </c>
      <c r="D13" s="525">
        <v>1393.2</v>
      </c>
      <c r="E13" s="55">
        <f t="shared" si="0"/>
        <v>100</v>
      </c>
      <c r="F13" s="578"/>
      <c r="I13" s="580"/>
      <c r="J13" s="580"/>
    </row>
    <row r="14" spans="1:11" s="54" customFormat="1" ht="18.95" customHeight="1">
      <c r="A14" s="178">
        <v>4</v>
      </c>
      <c r="B14" s="179" t="s">
        <v>298</v>
      </c>
      <c r="C14" s="464">
        <v>2494</v>
      </c>
      <c r="D14" s="525">
        <v>2494</v>
      </c>
      <c r="E14" s="55">
        <f t="shared" si="0"/>
        <v>100</v>
      </c>
      <c r="F14" s="578"/>
      <c r="I14" s="580"/>
      <c r="J14" s="580"/>
    </row>
    <row r="15" spans="1:11" s="54" customFormat="1" ht="18.95" customHeight="1">
      <c r="A15" s="178">
        <v>5</v>
      </c>
      <c r="B15" s="179" t="s">
        <v>292</v>
      </c>
      <c r="C15" s="464">
        <v>2216.79</v>
      </c>
      <c r="D15" s="525">
        <v>2208.9</v>
      </c>
      <c r="E15" s="55">
        <f t="shared" si="0"/>
        <v>99.644079953446209</v>
      </c>
      <c r="F15" s="578"/>
      <c r="I15" s="580"/>
      <c r="J15" s="580"/>
    </row>
    <row r="16" spans="1:11" s="54" customFormat="1" ht="18.95" customHeight="1">
      <c r="A16" s="178">
        <v>6</v>
      </c>
      <c r="B16" s="179" t="s">
        <v>290</v>
      </c>
      <c r="C16" s="464">
        <v>1010.8</v>
      </c>
      <c r="D16" s="525">
        <v>1010.8</v>
      </c>
      <c r="E16" s="55">
        <f t="shared" si="0"/>
        <v>100</v>
      </c>
      <c r="F16" s="578"/>
      <c r="I16" s="580"/>
      <c r="J16" s="580"/>
    </row>
    <row r="17" spans="1:10" s="54" customFormat="1" ht="18.75">
      <c r="A17" s="178">
        <v>7</v>
      </c>
      <c r="B17" s="179" t="s">
        <v>288</v>
      </c>
      <c r="C17" s="464">
        <v>958.7</v>
      </c>
      <c r="D17" s="525">
        <v>958.7</v>
      </c>
      <c r="E17" s="55">
        <f t="shared" si="0"/>
        <v>100</v>
      </c>
      <c r="F17" s="578"/>
      <c r="I17" s="580"/>
      <c r="J17" s="580"/>
    </row>
    <row r="18" spans="1:10" s="54" customFormat="1" ht="18.75">
      <c r="A18" s="181">
        <v>8</v>
      </c>
      <c r="B18" s="182" t="s">
        <v>282</v>
      </c>
      <c r="C18" s="464">
        <v>1978.7</v>
      </c>
      <c r="D18" s="525">
        <v>1977.9</v>
      </c>
      <c r="E18" s="55">
        <f t="shared" si="0"/>
        <v>99.959569414261892</v>
      </c>
      <c r="F18" s="578"/>
      <c r="I18" s="580"/>
      <c r="J18" s="580"/>
    </row>
    <row r="19" spans="1:10" s="264" customFormat="1" ht="18.75">
      <c r="A19" s="183">
        <v>9</v>
      </c>
      <c r="B19" s="25" t="s">
        <v>268</v>
      </c>
      <c r="C19" s="526">
        <v>1371.68</v>
      </c>
      <c r="D19" s="527">
        <v>1371.7</v>
      </c>
      <c r="E19" s="324">
        <f t="shared" si="0"/>
        <v>100.00145806602123</v>
      </c>
      <c r="F19" s="578"/>
      <c r="G19" s="54"/>
      <c r="I19" s="581"/>
      <c r="J19" s="580"/>
    </row>
    <row r="20" spans="1:10" s="54" customFormat="1" ht="18.75">
      <c r="A20" s="181">
        <v>10</v>
      </c>
      <c r="B20" s="179" t="s">
        <v>264</v>
      </c>
      <c r="C20" s="464">
        <v>1440.6</v>
      </c>
      <c r="D20" s="525">
        <v>1440.6</v>
      </c>
      <c r="E20" s="55">
        <f t="shared" si="0"/>
        <v>100</v>
      </c>
      <c r="F20" s="578"/>
      <c r="I20" s="580"/>
      <c r="J20" s="580"/>
    </row>
    <row r="21" spans="1:10" s="54" customFormat="1" ht="37.5">
      <c r="A21" s="181">
        <v>11</v>
      </c>
      <c r="B21" s="179" t="s">
        <v>356</v>
      </c>
      <c r="C21" s="464">
        <v>261.2</v>
      </c>
      <c r="D21" s="525">
        <v>261.2</v>
      </c>
      <c r="E21" s="55">
        <f t="shared" si="0"/>
        <v>100</v>
      </c>
      <c r="F21" s="578"/>
      <c r="I21" s="580"/>
      <c r="J21" s="580"/>
    </row>
    <row r="22" spans="1:10" s="54" customFormat="1" ht="18.75">
      <c r="A22" s="183">
        <v>12</v>
      </c>
      <c r="B22" s="25" t="s">
        <v>261</v>
      </c>
      <c r="C22" s="464">
        <v>779.8</v>
      </c>
      <c r="D22" s="525">
        <v>779.8</v>
      </c>
      <c r="E22" s="55">
        <f t="shared" si="0"/>
        <v>100</v>
      </c>
      <c r="F22" s="578"/>
      <c r="I22" s="580"/>
      <c r="J22" s="580"/>
    </row>
    <row r="23" spans="1:10" s="264" customFormat="1" ht="18.75">
      <c r="A23" s="183">
        <v>13</v>
      </c>
      <c r="B23" s="25" t="s">
        <v>257</v>
      </c>
      <c r="C23" s="526">
        <v>1637.1</v>
      </c>
      <c r="D23" s="527">
        <v>1637.1</v>
      </c>
      <c r="E23" s="324">
        <f t="shared" si="0"/>
        <v>100</v>
      </c>
      <c r="F23" s="578"/>
      <c r="G23" s="54"/>
      <c r="I23" s="581"/>
      <c r="J23" s="580"/>
    </row>
    <row r="24" spans="1:10" s="264" customFormat="1" ht="37.5">
      <c r="A24" s="183">
        <v>14</v>
      </c>
      <c r="B24" s="25" t="s">
        <v>762</v>
      </c>
      <c r="C24" s="526">
        <v>3571.3</v>
      </c>
      <c r="D24" s="526">
        <v>3571.2</v>
      </c>
      <c r="E24" s="324">
        <f t="shared" si="0"/>
        <v>99.99719989919636</v>
      </c>
      <c r="F24" s="582"/>
      <c r="I24" s="581"/>
      <c r="J24" s="581"/>
    </row>
    <row r="25" spans="1:10" s="264" customFormat="1" ht="37.5">
      <c r="A25" s="183">
        <v>15</v>
      </c>
      <c r="B25" s="25" t="s">
        <v>763</v>
      </c>
      <c r="C25" s="526">
        <v>1757.6</v>
      </c>
      <c r="D25" s="527">
        <v>1757.6</v>
      </c>
      <c r="E25" s="324">
        <f t="shared" si="0"/>
        <v>100</v>
      </c>
      <c r="F25" s="582"/>
      <c r="I25" s="581"/>
      <c r="J25" s="581"/>
    </row>
    <row r="26" spans="1:10" s="54" customFormat="1" ht="18.75">
      <c r="A26" s="183">
        <v>16</v>
      </c>
      <c r="B26" s="25" t="s">
        <v>245</v>
      </c>
      <c r="C26" s="464">
        <v>1638.69</v>
      </c>
      <c r="D26" s="525">
        <v>1638.7</v>
      </c>
      <c r="E26" s="55">
        <f t="shared" si="0"/>
        <v>100.00061024354821</v>
      </c>
      <c r="F26" s="578"/>
      <c r="I26" s="580"/>
      <c r="J26" s="580"/>
    </row>
    <row r="27" spans="1:10" s="54" customFormat="1" ht="18.95" customHeight="1">
      <c r="A27" s="183">
        <v>17</v>
      </c>
      <c r="B27" s="25" t="s">
        <v>243</v>
      </c>
      <c r="C27" s="464">
        <v>2259.14</v>
      </c>
      <c r="D27" s="525">
        <v>2259.1</v>
      </c>
      <c r="E27" s="55">
        <f t="shared" si="0"/>
        <v>99.998229414733046</v>
      </c>
      <c r="F27" s="578"/>
      <c r="I27" s="580"/>
      <c r="J27" s="580"/>
    </row>
    <row r="28" spans="1:10" s="54" customFormat="1" ht="18.95" customHeight="1">
      <c r="A28" s="57"/>
      <c r="B28" s="56" t="s">
        <v>89</v>
      </c>
      <c r="C28" s="528">
        <f>SUM(C11:C27)</f>
        <v>27455.299999999996</v>
      </c>
      <c r="D28" s="528">
        <f>SUM(D11:D27)</f>
        <v>27446.5</v>
      </c>
      <c r="E28" s="55">
        <f>D28/C28*100</f>
        <v>99.96794790076963</v>
      </c>
      <c r="F28" s="578"/>
      <c r="I28" s="580"/>
      <c r="J28" s="580"/>
    </row>
    <row r="29" spans="1:10">
      <c r="B29" s="53"/>
      <c r="C29" s="53"/>
    </row>
    <row r="30" spans="1:10">
      <c r="B30" s="53"/>
      <c r="C30" s="53"/>
    </row>
    <row r="31" spans="1:10">
      <c r="A31" s="864" t="s">
        <v>334</v>
      </c>
      <c r="B31" s="864"/>
      <c r="C31" s="864"/>
      <c r="D31" s="865"/>
      <c r="E31" s="865"/>
    </row>
    <row r="34" spans="3:4">
      <c r="C34" s="577"/>
      <c r="D34" s="577"/>
    </row>
    <row r="35" spans="3:4">
      <c r="C35" s="134"/>
      <c r="D35" s="134"/>
    </row>
  </sheetData>
  <customSheetViews>
    <customSheetView guid="{4165943C-756F-4CCF-9247-CE2CFD5C8A6E}" showPageBreaks="1">
      <selection activeCell="B23" sqref="B23"/>
      <pageMargins left="0.82677165354330717" right="0.39370078740157483" top="0.70866141732283472" bottom="0.23622047244094491" header="0.51181102362204722" footer="0.27559055118110237"/>
      <pageSetup paperSize="9" orientation="portrait" r:id="rId1"/>
      <headerFooter alignWithMargins="0"/>
    </customSheetView>
    <customSheetView guid="{ACD9C512-63C9-4003-B6FE-104619FB99E9}" topLeftCell="A6">
      <selection activeCell="D25" sqref="D25"/>
      <pageMargins left="0.82677165354330717" right="0.39370078740157483" top="0.70866141732283472" bottom="0.23622047244094491" header="0.51181102362204722" footer="0.27559055118110237"/>
      <pageSetup paperSize="9" orientation="portrait" r:id="rId2"/>
      <headerFooter alignWithMargins="0"/>
    </customSheetView>
    <customSheetView guid="{B576D719-61CB-4288-93D5-A83B12AD9238}">
      <selection activeCell="B6" sqref="B6:B7"/>
      <pageMargins left="0.82677165354330717" right="0.39370078740157483" top="0.70866141732283472" bottom="0.23622047244094491" header="0.51181102362204722" footer="0.27559055118110237"/>
      <pageSetup paperSize="9" orientation="portrait" r:id="rId3"/>
      <headerFooter alignWithMargins="0"/>
    </customSheetView>
    <customSheetView guid="{9FFDC49B-567C-47F9-93E0-A54EE725B9D9}">
      <selection activeCell="F7" sqref="A7:XFD7"/>
      <pageMargins left="0.82677165354330717" right="0.39370078740157483" top="0.70866141732283472" bottom="0.23622047244094491" header="0.51181102362204722" footer="0.27559055118110237"/>
      <pageSetup paperSize="9" orientation="portrait" r:id="rId4"/>
      <headerFooter alignWithMargins="0"/>
    </customSheetView>
    <customSheetView guid="{B9701563-F2EF-4C17-B079-4522B0CA7DD0}" topLeftCell="A7">
      <selection activeCell="F7" sqref="A7:XFD7"/>
      <pageMargins left="0.82677165354330717" right="0.39370078740157483" top="0.70866141732283472" bottom="0.23622047244094491" header="0.51181102362204722" footer="0.27559055118110237"/>
      <pageSetup paperSize="9" orientation="portrait" r:id="rId5"/>
      <headerFooter alignWithMargins="0"/>
    </customSheetView>
    <customSheetView guid="{EC5ECEBF-80FC-40BF-929A-770EFCFFC9BA}" topLeftCell="A7">
      <selection activeCell="F7" sqref="A7:XFD7"/>
      <pageMargins left="0.82677165354330717" right="0.39370078740157483" top="0.70866141732283472" bottom="0.23622047244094491" header="0.51181102362204722" footer="0.27559055118110237"/>
      <pageSetup paperSize="9" orientation="portrait" r:id="rId6"/>
      <headerFooter alignWithMargins="0"/>
    </customSheetView>
    <customSheetView guid="{6F7F94C3-6637-4894-B83A-C8AF9202C62B}">
      <selection activeCell="D13" sqref="D13"/>
      <pageMargins left="0.82677165354330717" right="0.39370078740157483" top="0.70866141732283472" bottom="0.23622047244094491" header="0.51181102362204722" footer="0.27559055118110237"/>
      <pageSetup paperSize="9" orientation="portrait" r:id="rId7"/>
      <headerFooter alignWithMargins="0"/>
    </customSheetView>
    <customSheetView guid="{5C07212E-82C1-4D83-BD39-AC2BD6D97870}">
      <selection activeCell="C14" sqref="C14"/>
      <pageMargins left="0.82677165354330717" right="0.39370078740157483" top="0.70866141732283472" bottom="0.23622047244094491" header="0.51181102362204722" footer="0.27559055118110237"/>
      <pageSetup paperSize="9" orientation="portrait" r:id="rId8"/>
      <headerFooter alignWithMargins="0"/>
    </customSheetView>
    <customSheetView guid="{D3711D91-0EFF-403F-B1CB-699C878CEC92}">
      <selection activeCell="F7" sqref="A7:XFD7"/>
      <pageMargins left="0.82677165354330717" right="0.39370078740157483" top="0.70866141732283472" bottom="0.23622047244094491" header="0.51181102362204722" footer="0.27559055118110237"/>
      <pageSetup paperSize="9" orientation="portrait" r:id="rId9"/>
      <headerFooter alignWithMargins="0"/>
    </customSheetView>
  </customSheetViews>
  <mergeCells count="12">
    <mergeCell ref="I2:K2"/>
    <mergeCell ref="I3:K3"/>
    <mergeCell ref="I4:K4"/>
    <mergeCell ref="A31:E31"/>
    <mergeCell ref="A5:C5"/>
    <mergeCell ref="A9:A10"/>
    <mergeCell ref="B9:B10"/>
    <mergeCell ref="C9:C10"/>
    <mergeCell ref="D9:D10"/>
    <mergeCell ref="E9:E10"/>
    <mergeCell ref="A7:E7"/>
    <mergeCell ref="A6:E6"/>
  </mergeCells>
  <pageMargins left="1.0236220472440944" right="0.39370078740157483" top="0.86614173228346458" bottom="0.78740157480314965" header="0.39370078740157483" footer="0.27559055118110237"/>
  <pageSetup paperSize="9" orientation="portrait" r:id="rId10"/>
  <headerFooter differentFirst="1">
    <oddHeader xml:space="preserve">&amp;C&amp;P
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G18"/>
  <sheetViews>
    <sheetView workbookViewId="0">
      <selection sqref="A1:XFD4"/>
    </sheetView>
  </sheetViews>
  <sheetFormatPr defaultRowHeight="18.75"/>
  <cols>
    <col min="1" max="1" width="7" style="486" customWidth="1"/>
    <col min="2" max="2" width="44.5703125" style="486" customWidth="1"/>
    <col min="3" max="3" width="15.5703125" style="496" customWidth="1"/>
    <col min="4" max="4" width="15.28515625" style="486" customWidth="1"/>
    <col min="5" max="5" width="14" style="486" customWidth="1"/>
    <col min="6" max="16384" width="9.140625" style="486"/>
  </cols>
  <sheetData>
    <row r="1" spans="1:7" s="311" customFormat="1">
      <c r="A1" s="846"/>
      <c r="B1" s="837"/>
      <c r="C1" s="847" t="s">
        <v>807</v>
      </c>
      <c r="D1" s="837"/>
      <c r="E1" s="837"/>
    </row>
    <row r="2" spans="1:7" s="311" customFormat="1">
      <c r="A2" s="836"/>
      <c r="B2" s="837"/>
      <c r="C2" s="847" t="s">
        <v>785</v>
      </c>
      <c r="D2" s="837"/>
      <c r="E2" s="837"/>
      <c r="G2" s="827"/>
    </row>
    <row r="3" spans="1:7" s="311" customFormat="1">
      <c r="A3" s="836"/>
      <c r="B3" s="837"/>
      <c r="C3" s="847" t="s">
        <v>786</v>
      </c>
      <c r="D3" s="837"/>
      <c r="E3" s="837"/>
      <c r="G3" s="827"/>
    </row>
    <row r="4" spans="1:7" s="311" customFormat="1">
      <c r="A4" s="836"/>
      <c r="B4" s="837"/>
      <c r="C4" s="847" t="s">
        <v>788</v>
      </c>
      <c r="D4" s="837"/>
      <c r="E4" s="837"/>
      <c r="G4" s="827"/>
    </row>
    <row r="5" spans="1:7" ht="26.25" customHeight="1">
      <c r="A5" s="487"/>
      <c r="B5" s="487"/>
      <c r="C5" s="488"/>
    </row>
    <row r="6" spans="1:7" s="489" customFormat="1" ht="18.75" customHeight="1">
      <c r="A6" s="971" t="s">
        <v>90</v>
      </c>
      <c r="B6" s="971"/>
      <c r="C6" s="971"/>
      <c r="D6" s="971"/>
      <c r="E6" s="971"/>
    </row>
    <row r="7" spans="1:7" s="489" customFormat="1" ht="57" customHeight="1">
      <c r="A7" s="970" t="s">
        <v>654</v>
      </c>
      <c r="B7" s="970"/>
      <c r="C7" s="970"/>
      <c r="D7" s="970"/>
      <c r="E7" s="970"/>
    </row>
    <row r="8" spans="1:7" s="489" customFormat="1" ht="9.75" customHeight="1">
      <c r="C8" s="488"/>
    </row>
    <row r="9" spans="1:7" s="498" customFormat="1" ht="112.5">
      <c r="A9" s="497" t="s">
        <v>0</v>
      </c>
      <c r="B9" s="497" t="s">
        <v>441</v>
      </c>
      <c r="C9" s="466" t="s">
        <v>336</v>
      </c>
      <c r="D9" s="466" t="s">
        <v>335</v>
      </c>
      <c r="E9" s="466" t="s">
        <v>322</v>
      </c>
    </row>
    <row r="10" spans="1:7">
      <c r="A10" s="490">
        <v>1</v>
      </c>
      <c r="B10" s="491" t="s">
        <v>97</v>
      </c>
      <c r="C10" s="499">
        <f>C12</f>
        <v>36276.300000000003</v>
      </c>
      <c r="D10" s="499">
        <v>0</v>
      </c>
      <c r="E10" s="499">
        <f>D10/C10*100</f>
        <v>0</v>
      </c>
    </row>
    <row r="11" spans="1:7">
      <c r="A11" s="490"/>
      <c r="B11" s="492" t="s">
        <v>1</v>
      </c>
      <c r="C11" s="500"/>
      <c r="D11" s="500"/>
      <c r="E11" s="500"/>
    </row>
    <row r="12" spans="1:7">
      <c r="A12" s="490" t="s">
        <v>151</v>
      </c>
      <c r="B12" s="493" t="s">
        <v>11</v>
      </c>
      <c r="C12" s="500">
        <v>36276.300000000003</v>
      </c>
      <c r="D12" s="500">
        <v>0</v>
      </c>
      <c r="E12" s="500">
        <f t="shared" ref="E12:E13" si="0">D12/C12*100</f>
        <v>0</v>
      </c>
    </row>
    <row r="13" spans="1:7">
      <c r="A13" s="494"/>
      <c r="B13" s="492" t="s">
        <v>89</v>
      </c>
      <c r="C13" s="501">
        <f>C10</f>
        <v>36276.300000000003</v>
      </c>
      <c r="D13" s="501">
        <f>D10</f>
        <v>0</v>
      </c>
      <c r="E13" s="501">
        <f t="shared" si="0"/>
        <v>0</v>
      </c>
    </row>
    <row r="14" spans="1:7">
      <c r="A14" s="969"/>
      <c r="B14" s="969"/>
      <c r="C14" s="969"/>
    </row>
    <row r="15" spans="1:7" ht="18.75" customHeight="1">
      <c r="A15" s="969" t="s">
        <v>92</v>
      </c>
      <c r="B15" s="969"/>
      <c r="C15" s="969"/>
      <c r="D15" s="969"/>
      <c r="E15" s="969"/>
    </row>
    <row r="16" spans="1:7">
      <c r="C16" s="495"/>
    </row>
    <row r="18" spans="3:3">
      <c r="C18" s="586"/>
    </row>
  </sheetData>
  <mergeCells count="4">
    <mergeCell ref="A14:C14"/>
    <mergeCell ref="A7:E7"/>
    <mergeCell ref="A6:E6"/>
    <mergeCell ref="A15:E15"/>
  </mergeCells>
  <pageMargins left="0.86614173228346458" right="0.47244094488188981" top="0.98425196850393704" bottom="0.78740157480314965" header="0.47244094488188981" footer="0.31496062992125984"/>
  <pageSetup paperSize="9" scale="93" fitToHeight="0" orientation="portrait" r:id="rId1"/>
  <headerFooter differentFirst="1">
    <oddHeader>&amp;C&amp;P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0"/>
  </sheetPr>
  <dimension ref="A1:J19"/>
  <sheetViews>
    <sheetView workbookViewId="0">
      <selection activeCell="C9" sqref="C9"/>
    </sheetView>
  </sheetViews>
  <sheetFormatPr defaultRowHeight="18.75"/>
  <cols>
    <col min="1" max="1" width="6.28515625" style="242" customWidth="1"/>
    <col min="2" max="2" width="36.140625" style="232" customWidth="1"/>
    <col min="3" max="3" width="15.140625" style="233" customWidth="1"/>
    <col min="4" max="4" width="14.42578125" style="230" customWidth="1"/>
    <col min="5" max="5" width="14.28515625" style="230" customWidth="1"/>
    <col min="6" max="252" width="9.140625" style="230"/>
    <col min="253" max="253" width="6.28515625" style="230" customWidth="1"/>
    <col min="254" max="254" width="39.42578125" style="230" customWidth="1"/>
    <col min="255" max="255" width="14.28515625" style="230" customWidth="1"/>
    <col min="256" max="256" width="16.140625" style="230" customWidth="1"/>
    <col min="257" max="257" width="15.5703125" style="230" customWidth="1"/>
    <col min="258" max="508" width="9.140625" style="230"/>
    <col min="509" max="509" width="6.28515625" style="230" customWidth="1"/>
    <col min="510" max="510" width="39.42578125" style="230" customWidth="1"/>
    <col min="511" max="511" width="14.28515625" style="230" customWidth="1"/>
    <col min="512" max="512" width="16.140625" style="230" customWidth="1"/>
    <col min="513" max="513" width="15.5703125" style="230" customWidth="1"/>
    <col min="514" max="764" width="9.140625" style="230"/>
    <col min="765" max="765" width="6.28515625" style="230" customWidth="1"/>
    <col min="766" max="766" width="39.42578125" style="230" customWidth="1"/>
    <col min="767" max="767" width="14.28515625" style="230" customWidth="1"/>
    <col min="768" max="768" width="16.140625" style="230" customWidth="1"/>
    <col min="769" max="769" width="15.5703125" style="230" customWidth="1"/>
    <col min="770" max="1020" width="9.140625" style="230"/>
    <col min="1021" max="1021" width="6.28515625" style="230" customWidth="1"/>
    <col min="1022" max="1022" width="39.42578125" style="230" customWidth="1"/>
    <col min="1023" max="1023" width="14.28515625" style="230" customWidth="1"/>
    <col min="1024" max="1024" width="16.140625" style="230" customWidth="1"/>
    <col min="1025" max="1025" width="15.5703125" style="230" customWidth="1"/>
    <col min="1026" max="1276" width="9.140625" style="230"/>
    <col min="1277" max="1277" width="6.28515625" style="230" customWidth="1"/>
    <col min="1278" max="1278" width="39.42578125" style="230" customWidth="1"/>
    <col min="1279" max="1279" width="14.28515625" style="230" customWidth="1"/>
    <col min="1280" max="1280" width="16.140625" style="230" customWidth="1"/>
    <col min="1281" max="1281" width="15.5703125" style="230" customWidth="1"/>
    <col min="1282" max="1532" width="9.140625" style="230"/>
    <col min="1533" max="1533" width="6.28515625" style="230" customWidth="1"/>
    <col min="1534" max="1534" width="39.42578125" style="230" customWidth="1"/>
    <col min="1535" max="1535" width="14.28515625" style="230" customWidth="1"/>
    <col min="1536" max="1536" width="16.140625" style="230" customWidth="1"/>
    <col min="1537" max="1537" width="15.5703125" style="230" customWidth="1"/>
    <col min="1538" max="1788" width="9.140625" style="230"/>
    <col min="1789" max="1789" width="6.28515625" style="230" customWidth="1"/>
    <col min="1790" max="1790" width="39.42578125" style="230" customWidth="1"/>
    <col min="1791" max="1791" width="14.28515625" style="230" customWidth="1"/>
    <col min="1792" max="1792" width="16.140625" style="230" customWidth="1"/>
    <col min="1793" max="1793" width="15.5703125" style="230" customWidth="1"/>
    <col min="1794" max="2044" width="9.140625" style="230"/>
    <col min="2045" max="2045" width="6.28515625" style="230" customWidth="1"/>
    <col min="2046" max="2046" width="39.42578125" style="230" customWidth="1"/>
    <col min="2047" max="2047" width="14.28515625" style="230" customWidth="1"/>
    <col min="2048" max="2048" width="16.140625" style="230" customWidth="1"/>
    <col min="2049" max="2049" width="15.5703125" style="230" customWidth="1"/>
    <col min="2050" max="2300" width="9.140625" style="230"/>
    <col min="2301" max="2301" width="6.28515625" style="230" customWidth="1"/>
    <col min="2302" max="2302" width="39.42578125" style="230" customWidth="1"/>
    <col min="2303" max="2303" width="14.28515625" style="230" customWidth="1"/>
    <col min="2304" max="2304" width="16.140625" style="230" customWidth="1"/>
    <col min="2305" max="2305" width="15.5703125" style="230" customWidth="1"/>
    <col min="2306" max="2556" width="9.140625" style="230"/>
    <col min="2557" max="2557" width="6.28515625" style="230" customWidth="1"/>
    <col min="2558" max="2558" width="39.42578125" style="230" customWidth="1"/>
    <col min="2559" max="2559" width="14.28515625" style="230" customWidth="1"/>
    <col min="2560" max="2560" width="16.140625" style="230" customWidth="1"/>
    <col min="2561" max="2561" width="15.5703125" style="230" customWidth="1"/>
    <col min="2562" max="2812" width="9.140625" style="230"/>
    <col min="2813" max="2813" width="6.28515625" style="230" customWidth="1"/>
    <col min="2814" max="2814" width="39.42578125" style="230" customWidth="1"/>
    <col min="2815" max="2815" width="14.28515625" style="230" customWidth="1"/>
    <col min="2816" max="2816" width="16.140625" style="230" customWidth="1"/>
    <col min="2817" max="2817" width="15.5703125" style="230" customWidth="1"/>
    <col min="2818" max="3068" width="9.140625" style="230"/>
    <col min="3069" max="3069" width="6.28515625" style="230" customWidth="1"/>
    <col min="3070" max="3070" width="39.42578125" style="230" customWidth="1"/>
    <col min="3071" max="3071" width="14.28515625" style="230" customWidth="1"/>
    <col min="3072" max="3072" width="16.140625" style="230" customWidth="1"/>
    <col min="3073" max="3073" width="15.5703125" style="230" customWidth="1"/>
    <col min="3074" max="3324" width="9.140625" style="230"/>
    <col min="3325" max="3325" width="6.28515625" style="230" customWidth="1"/>
    <col min="3326" max="3326" width="39.42578125" style="230" customWidth="1"/>
    <col min="3327" max="3327" width="14.28515625" style="230" customWidth="1"/>
    <col min="3328" max="3328" width="16.140625" style="230" customWidth="1"/>
    <col min="3329" max="3329" width="15.5703125" style="230" customWidth="1"/>
    <col min="3330" max="3580" width="9.140625" style="230"/>
    <col min="3581" max="3581" width="6.28515625" style="230" customWidth="1"/>
    <col min="3582" max="3582" width="39.42578125" style="230" customWidth="1"/>
    <col min="3583" max="3583" width="14.28515625" style="230" customWidth="1"/>
    <col min="3584" max="3584" width="16.140625" style="230" customWidth="1"/>
    <col min="3585" max="3585" width="15.5703125" style="230" customWidth="1"/>
    <col min="3586" max="3836" width="9.140625" style="230"/>
    <col min="3837" max="3837" width="6.28515625" style="230" customWidth="1"/>
    <col min="3838" max="3838" width="39.42578125" style="230" customWidth="1"/>
    <col min="3839" max="3839" width="14.28515625" style="230" customWidth="1"/>
    <col min="3840" max="3840" width="16.140625" style="230" customWidth="1"/>
    <col min="3841" max="3841" width="15.5703125" style="230" customWidth="1"/>
    <col min="3842" max="4092" width="9.140625" style="230"/>
    <col min="4093" max="4093" width="6.28515625" style="230" customWidth="1"/>
    <col min="4094" max="4094" width="39.42578125" style="230" customWidth="1"/>
    <col min="4095" max="4095" width="14.28515625" style="230" customWidth="1"/>
    <col min="4096" max="4096" width="16.140625" style="230" customWidth="1"/>
    <col min="4097" max="4097" width="15.5703125" style="230" customWidth="1"/>
    <col min="4098" max="4348" width="9.140625" style="230"/>
    <col min="4349" max="4349" width="6.28515625" style="230" customWidth="1"/>
    <col min="4350" max="4350" width="39.42578125" style="230" customWidth="1"/>
    <col min="4351" max="4351" width="14.28515625" style="230" customWidth="1"/>
    <col min="4352" max="4352" width="16.140625" style="230" customWidth="1"/>
    <col min="4353" max="4353" width="15.5703125" style="230" customWidth="1"/>
    <col min="4354" max="4604" width="9.140625" style="230"/>
    <col min="4605" max="4605" width="6.28515625" style="230" customWidth="1"/>
    <col min="4606" max="4606" width="39.42578125" style="230" customWidth="1"/>
    <col min="4607" max="4607" width="14.28515625" style="230" customWidth="1"/>
    <col min="4608" max="4608" width="16.140625" style="230" customWidth="1"/>
    <col min="4609" max="4609" width="15.5703125" style="230" customWidth="1"/>
    <col min="4610" max="4860" width="9.140625" style="230"/>
    <col min="4861" max="4861" width="6.28515625" style="230" customWidth="1"/>
    <col min="4862" max="4862" width="39.42578125" style="230" customWidth="1"/>
    <col min="4863" max="4863" width="14.28515625" style="230" customWidth="1"/>
    <col min="4864" max="4864" width="16.140625" style="230" customWidth="1"/>
    <col min="4865" max="4865" width="15.5703125" style="230" customWidth="1"/>
    <col min="4866" max="5116" width="9.140625" style="230"/>
    <col min="5117" max="5117" width="6.28515625" style="230" customWidth="1"/>
    <col min="5118" max="5118" width="39.42578125" style="230" customWidth="1"/>
    <col min="5119" max="5119" width="14.28515625" style="230" customWidth="1"/>
    <col min="5120" max="5120" width="16.140625" style="230" customWidth="1"/>
    <col min="5121" max="5121" width="15.5703125" style="230" customWidth="1"/>
    <col min="5122" max="5372" width="9.140625" style="230"/>
    <col min="5373" max="5373" width="6.28515625" style="230" customWidth="1"/>
    <col min="5374" max="5374" width="39.42578125" style="230" customWidth="1"/>
    <col min="5375" max="5375" width="14.28515625" style="230" customWidth="1"/>
    <col min="5376" max="5376" width="16.140625" style="230" customWidth="1"/>
    <col min="5377" max="5377" width="15.5703125" style="230" customWidth="1"/>
    <col min="5378" max="5628" width="9.140625" style="230"/>
    <col min="5629" max="5629" width="6.28515625" style="230" customWidth="1"/>
    <col min="5630" max="5630" width="39.42578125" style="230" customWidth="1"/>
    <col min="5631" max="5631" width="14.28515625" style="230" customWidth="1"/>
    <col min="5632" max="5632" width="16.140625" style="230" customWidth="1"/>
    <col min="5633" max="5633" width="15.5703125" style="230" customWidth="1"/>
    <col min="5634" max="5884" width="9.140625" style="230"/>
    <col min="5885" max="5885" width="6.28515625" style="230" customWidth="1"/>
    <col min="5886" max="5886" width="39.42578125" style="230" customWidth="1"/>
    <col min="5887" max="5887" width="14.28515625" style="230" customWidth="1"/>
    <col min="5888" max="5888" width="16.140625" style="230" customWidth="1"/>
    <col min="5889" max="5889" width="15.5703125" style="230" customWidth="1"/>
    <col min="5890" max="6140" width="9.140625" style="230"/>
    <col min="6141" max="6141" width="6.28515625" style="230" customWidth="1"/>
    <col min="6142" max="6142" width="39.42578125" style="230" customWidth="1"/>
    <col min="6143" max="6143" width="14.28515625" style="230" customWidth="1"/>
    <col min="6144" max="6144" width="16.140625" style="230" customWidth="1"/>
    <col min="6145" max="6145" width="15.5703125" style="230" customWidth="1"/>
    <col min="6146" max="6396" width="9.140625" style="230"/>
    <col min="6397" max="6397" width="6.28515625" style="230" customWidth="1"/>
    <col min="6398" max="6398" width="39.42578125" style="230" customWidth="1"/>
    <col min="6399" max="6399" width="14.28515625" style="230" customWidth="1"/>
    <col min="6400" max="6400" width="16.140625" style="230" customWidth="1"/>
    <col min="6401" max="6401" width="15.5703125" style="230" customWidth="1"/>
    <col min="6402" max="6652" width="9.140625" style="230"/>
    <col min="6653" max="6653" width="6.28515625" style="230" customWidth="1"/>
    <col min="6654" max="6654" width="39.42578125" style="230" customWidth="1"/>
    <col min="6655" max="6655" width="14.28515625" style="230" customWidth="1"/>
    <col min="6656" max="6656" width="16.140625" style="230" customWidth="1"/>
    <col min="6657" max="6657" width="15.5703125" style="230" customWidth="1"/>
    <col min="6658" max="6908" width="9.140625" style="230"/>
    <col min="6909" max="6909" width="6.28515625" style="230" customWidth="1"/>
    <col min="6910" max="6910" width="39.42578125" style="230" customWidth="1"/>
    <col min="6911" max="6911" width="14.28515625" style="230" customWidth="1"/>
    <col min="6912" max="6912" width="16.140625" style="230" customWidth="1"/>
    <col min="6913" max="6913" width="15.5703125" style="230" customWidth="1"/>
    <col min="6914" max="7164" width="9.140625" style="230"/>
    <col min="7165" max="7165" width="6.28515625" style="230" customWidth="1"/>
    <col min="7166" max="7166" width="39.42578125" style="230" customWidth="1"/>
    <col min="7167" max="7167" width="14.28515625" style="230" customWidth="1"/>
    <col min="7168" max="7168" width="16.140625" style="230" customWidth="1"/>
    <col min="7169" max="7169" width="15.5703125" style="230" customWidth="1"/>
    <col min="7170" max="7420" width="9.140625" style="230"/>
    <col min="7421" max="7421" width="6.28515625" style="230" customWidth="1"/>
    <col min="7422" max="7422" width="39.42578125" style="230" customWidth="1"/>
    <col min="7423" max="7423" width="14.28515625" style="230" customWidth="1"/>
    <col min="7424" max="7424" width="16.140625" style="230" customWidth="1"/>
    <col min="7425" max="7425" width="15.5703125" style="230" customWidth="1"/>
    <col min="7426" max="7676" width="9.140625" style="230"/>
    <col min="7677" max="7677" width="6.28515625" style="230" customWidth="1"/>
    <col min="7678" max="7678" width="39.42578125" style="230" customWidth="1"/>
    <col min="7679" max="7679" width="14.28515625" style="230" customWidth="1"/>
    <col min="7680" max="7680" width="16.140625" style="230" customWidth="1"/>
    <col min="7681" max="7681" width="15.5703125" style="230" customWidth="1"/>
    <col min="7682" max="7932" width="9.140625" style="230"/>
    <col min="7933" max="7933" width="6.28515625" style="230" customWidth="1"/>
    <col min="7934" max="7934" width="39.42578125" style="230" customWidth="1"/>
    <col min="7935" max="7935" width="14.28515625" style="230" customWidth="1"/>
    <col min="7936" max="7936" width="16.140625" style="230" customWidth="1"/>
    <col min="7937" max="7937" width="15.5703125" style="230" customWidth="1"/>
    <col min="7938" max="8188" width="9.140625" style="230"/>
    <col min="8189" max="8189" width="6.28515625" style="230" customWidth="1"/>
    <col min="8190" max="8190" width="39.42578125" style="230" customWidth="1"/>
    <col min="8191" max="8191" width="14.28515625" style="230" customWidth="1"/>
    <col min="8192" max="8192" width="16.140625" style="230" customWidth="1"/>
    <col min="8193" max="8193" width="15.5703125" style="230" customWidth="1"/>
    <col min="8194" max="8444" width="9.140625" style="230"/>
    <col min="8445" max="8445" width="6.28515625" style="230" customWidth="1"/>
    <col min="8446" max="8446" width="39.42578125" style="230" customWidth="1"/>
    <col min="8447" max="8447" width="14.28515625" style="230" customWidth="1"/>
    <col min="8448" max="8448" width="16.140625" style="230" customWidth="1"/>
    <col min="8449" max="8449" width="15.5703125" style="230" customWidth="1"/>
    <col min="8450" max="8700" width="9.140625" style="230"/>
    <col min="8701" max="8701" width="6.28515625" style="230" customWidth="1"/>
    <col min="8702" max="8702" width="39.42578125" style="230" customWidth="1"/>
    <col min="8703" max="8703" width="14.28515625" style="230" customWidth="1"/>
    <col min="8704" max="8704" width="16.140625" style="230" customWidth="1"/>
    <col min="8705" max="8705" width="15.5703125" style="230" customWidth="1"/>
    <col min="8706" max="8956" width="9.140625" style="230"/>
    <col min="8957" max="8957" width="6.28515625" style="230" customWidth="1"/>
    <col min="8958" max="8958" width="39.42578125" style="230" customWidth="1"/>
    <col min="8959" max="8959" width="14.28515625" style="230" customWidth="1"/>
    <col min="8960" max="8960" width="16.140625" style="230" customWidth="1"/>
    <col min="8961" max="8961" width="15.5703125" style="230" customWidth="1"/>
    <col min="8962" max="9212" width="9.140625" style="230"/>
    <col min="9213" max="9213" width="6.28515625" style="230" customWidth="1"/>
    <col min="9214" max="9214" width="39.42578125" style="230" customWidth="1"/>
    <col min="9215" max="9215" width="14.28515625" style="230" customWidth="1"/>
    <col min="9216" max="9216" width="16.140625" style="230" customWidth="1"/>
    <col min="9217" max="9217" width="15.5703125" style="230" customWidth="1"/>
    <col min="9218" max="9468" width="9.140625" style="230"/>
    <col min="9469" max="9469" width="6.28515625" style="230" customWidth="1"/>
    <col min="9470" max="9470" width="39.42578125" style="230" customWidth="1"/>
    <col min="9471" max="9471" width="14.28515625" style="230" customWidth="1"/>
    <col min="9472" max="9472" width="16.140625" style="230" customWidth="1"/>
    <col min="9473" max="9473" width="15.5703125" style="230" customWidth="1"/>
    <col min="9474" max="9724" width="9.140625" style="230"/>
    <col min="9725" max="9725" width="6.28515625" style="230" customWidth="1"/>
    <col min="9726" max="9726" width="39.42578125" style="230" customWidth="1"/>
    <col min="9727" max="9727" width="14.28515625" style="230" customWidth="1"/>
    <col min="9728" max="9728" width="16.140625" style="230" customWidth="1"/>
    <col min="9729" max="9729" width="15.5703125" style="230" customWidth="1"/>
    <col min="9730" max="9980" width="9.140625" style="230"/>
    <col min="9981" max="9981" width="6.28515625" style="230" customWidth="1"/>
    <col min="9982" max="9982" width="39.42578125" style="230" customWidth="1"/>
    <col min="9983" max="9983" width="14.28515625" style="230" customWidth="1"/>
    <col min="9984" max="9984" width="16.140625" style="230" customWidth="1"/>
    <col min="9985" max="9985" width="15.5703125" style="230" customWidth="1"/>
    <col min="9986" max="10236" width="9.140625" style="230"/>
    <col min="10237" max="10237" width="6.28515625" style="230" customWidth="1"/>
    <col min="10238" max="10238" width="39.42578125" style="230" customWidth="1"/>
    <col min="10239" max="10239" width="14.28515625" style="230" customWidth="1"/>
    <col min="10240" max="10240" width="16.140625" style="230" customWidth="1"/>
    <col min="10241" max="10241" width="15.5703125" style="230" customWidth="1"/>
    <col min="10242" max="10492" width="9.140625" style="230"/>
    <col min="10493" max="10493" width="6.28515625" style="230" customWidth="1"/>
    <col min="10494" max="10494" width="39.42578125" style="230" customWidth="1"/>
    <col min="10495" max="10495" width="14.28515625" style="230" customWidth="1"/>
    <col min="10496" max="10496" width="16.140625" style="230" customWidth="1"/>
    <col min="10497" max="10497" width="15.5703125" style="230" customWidth="1"/>
    <col min="10498" max="10748" width="9.140625" style="230"/>
    <col min="10749" max="10749" width="6.28515625" style="230" customWidth="1"/>
    <col min="10750" max="10750" width="39.42578125" style="230" customWidth="1"/>
    <col min="10751" max="10751" width="14.28515625" style="230" customWidth="1"/>
    <col min="10752" max="10752" width="16.140625" style="230" customWidth="1"/>
    <col min="10753" max="10753" width="15.5703125" style="230" customWidth="1"/>
    <col min="10754" max="11004" width="9.140625" style="230"/>
    <col min="11005" max="11005" width="6.28515625" style="230" customWidth="1"/>
    <col min="11006" max="11006" width="39.42578125" style="230" customWidth="1"/>
    <col min="11007" max="11007" width="14.28515625" style="230" customWidth="1"/>
    <col min="11008" max="11008" width="16.140625" style="230" customWidth="1"/>
    <col min="11009" max="11009" width="15.5703125" style="230" customWidth="1"/>
    <col min="11010" max="11260" width="9.140625" style="230"/>
    <col min="11261" max="11261" width="6.28515625" style="230" customWidth="1"/>
    <col min="11262" max="11262" width="39.42578125" style="230" customWidth="1"/>
    <col min="11263" max="11263" width="14.28515625" style="230" customWidth="1"/>
    <col min="11264" max="11264" width="16.140625" style="230" customWidth="1"/>
    <col min="11265" max="11265" width="15.5703125" style="230" customWidth="1"/>
    <col min="11266" max="11516" width="9.140625" style="230"/>
    <col min="11517" max="11517" width="6.28515625" style="230" customWidth="1"/>
    <col min="11518" max="11518" width="39.42578125" style="230" customWidth="1"/>
    <col min="11519" max="11519" width="14.28515625" style="230" customWidth="1"/>
    <col min="11520" max="11520" width="16.140625" style="230" customWidth="1"/>
    <col min="11521" max="11521" width="15.5703125" style="230" customWidth="1"/>
    <col min="11522" max="11772" width="9.140625" style="230"/>
    <col min="11773" max="11773" width="6.28515625" style="230" customWidth="1"/>
    <col min="11774" max="11774" width="39.42578125" style="230" customWidth="1"/>
    <col min="11775" max="11775" width="14.28515625" style="230" customWidth="1"/>
    <col min="11776" max="11776" width="16.140625" style="230" customWidth="1"/>
    <col min="11777" max="11777" width="15.5703125" style="230" customWidth="1"/>
    <col min="11778" max="12028" width="9.140625" style="230"/>
    <col min="12029" max="12029" width="6.28515625" style="230" customWidth="1"/>
    <col min="12030" max="12030" width="39.42578125" style="230" customWidth="1"/>
    <col min="12031" max="12031" width="14.28515625" style="230" customWidth="1"/>
    <col min="12032" max="12032" width="16.140625" style="230" customWidth="1"/>
    <col min="12033" max="12033" width="15.5703125" style="230" customWidth="1"/>
    <col min="12034" max="12284" width="9.140625" style="230"/>
    <col min="12285" max="12285" width="6.28515625" style="230" customWidth="1"/>
    <col min="12286" max="12286" width="39.42578125" style="230" customWidth="1"/>
    <col min="12287" max="12287" width="14.28515625" style="230" customWidth="1"/>
    <col min="12288" max="12288" width="16.140625" style="230" customWidth="1"/>
    <col min="12289" max="12289" width="15.5703125" style="230" customWidth="1"/>
    <col min="12290" max="12540" width="9.140625" style="230"/>
    <col min="12541" max="12541" width="6.28515625" style="230" customWidth="1"/>
    <col min="12542" max="12542" width="39.42578125" style="230" customWidth="1"/>
    <col min="12543" max="12543" width="14.28515625" style="230" customWidth="1"/>
    <col min="12544" max="12544" width="16.140625" style="230" customWidth="1"/>
    <col min="12545" max="12545" width="15.5703125" style="230" customWidth="1"/>
    <col min="12546" max="12796" width="9.140625" style="230"/>
    <col min="12797" max="12797" width="6.28515625" style="230" customWidth="1"/>
    <col min="12798" max="12798" width="39.42578125" style="230" customWidth="1"/>
    <col min="12799" max="12799" width="14.28515625" style="230" customWidth="1"/>
    <col min="12800" max="12800" width="16.140625" style="230" customWidth="1"/>
    <col min="12801" max="12801" width="15.5703125" style="230" customWidth="1"/>
    <col min="12802" max="13052" width="9.140625" style="230"/>
    <col min="13053" max="13053" width="6.28515625" style="230" customWidth="1"/>
    <col min="13054" max="13054" width="39.42578125" style="230" customWidth="1"/>
    <col min="13055" max="13055" width="14.28515625" style="230" customWidth="1"/>
    <col min="13056" max="13056" width="16.140625" style="230" customWidth="1"/>
    <col min="13057" max="13057" width="15.5703125" style="230" customWidth="1"/>
    <col min="13058" max="13308" width="9.140625" style="230"/>
    <col min="13309" max="13309" width="6.28515625" style="230" customWidth="1"/>
    <col min="13310" max="13310" width="39.42578125" style="230" customWidth="1"/>
    <col min="13311" max="13311" width="14.28515625" style="230" customWidth="1"/>
    <col min="13312" max="13312" width="16.140625" style="230" customWidth="1"/>
    <col min="13313" max="13313" width="15.5703125" style="230" customWidth="1"/>
    <col min="13314" max="13564" width="9.140625" style="230"/>
    <col min="13565" max="13565" width="6.28515625" style="230" customWidth="1"/>
    <col min="13566" max="13566" width="39.42578125" style="230" customWidth="1"/>
    <col min="13567" max="13567" width="14.28515625" style="230" customWidth="1"/>
    <col min="13568" max="13568" width="16.140625" style="230" customWidth="1"/>
    <col min="13569" max="13569" width="15.5703125" style="230" customWidth="1"/>
    <col min="13570" max="13820" width="9.140625" style="230"/>
    <col min="13821" max="13821" width="6.28515625" style="230" customWidth="1"/>
    <col min="13822" max="13822" width="39.42578125" style="230" customWidth="1"/>
    <col min="13823" max="13823" width="14.28515625" style="230" customWidth="1"/>
    <col min="13824" max="13824" width="16.140625" style="230" customWidth="1"/>
    <col min="13825" max="13825" width="15.5703125" style="230" customWidth="1"/>
    <col min="13826" max="14076" width="9.140625" style="230"/>
    <col min="14077" max="14077" width="6.28515625" style="230" customWidth="1"/>
    <col min="14078" max="14078" width="39.42578125" style="230" customWidth="1"/>
    <col min="14079" max="14079" width="14.28515625" style="230" customWidth="1"/>
    <col min="14080" max="14080" width="16.140625" style="230" customWidth="1"/>
    <col min="14081" max="14081" width="15.5703125" style="230" customWidth="1"/>
    <col min="14082" max="14332" width="9.140625" style="230"/>
    <col min="14333" max="14333" width="6.28515625" style="230" customWidth="1"/>
    <col min="14334" max="14334" width="39.42578125" style="230" customWidth="1"/>
    <col min="14335" max="14335" width="14.28515625" style="230" customWidth="1"/>
    <col min="14336" max="14336" width="16.140625" style="230" customWidth="1"/>
    <col min="14337" max="14337" width="15.5703125" style="230" customWidth="1"/>
    <col min="14338" max="14588" width="9.140625" style="230"/>
    <col min="14589" max="14589" width="6.28515625" style="230" customWidth="1"/>
    <col min="14590" max="14590" width="39.42578125" style="230" customWidth="1"/>
    <col min="14591" max="14591" width="14.28515625" style="230" customWidth="1"/>
    <col min="14592" max="14592" width="16.140625" style="230" customWidth="1"/>
    <col min="14593" max="14593" width="15.5703125" style="230" customWidth="1"/>
    <col min="14594" max="14844" width="9.140625" style="230"/>
    <col min="14845" max="14845" width="6.28515625" style="230" customWidth="1"/>
    <col min="14846" max="14846" width="39.42578125" style="230" customWidth="1"/>
    <col min="14847" max="14847" width="14.28515625" style="230" customWidth="1"/>
    <col min="14848" max="14848" width="16.140625" style="230" customWidth="1"/>
    <col min="14849" max="14849" width="15.5703125" style="230" customWidth="1"/>
    <col min="14850" max="15100" width="9.140625" style="230"/>
    <col min="15101" max="15101" width="6.28515625" style="230" customWidth="1"/>
    <col min="15102" max="15102" width="39.42578125" style="230" customWidth="1"/>
    <col min="15103" max="15103" width="14.28515625" style="230" customWidth="1"/>
    <col min="15104" max="15104" width="16.140625" style="230" customWidth="1"/>
    <col min="15105" max="15105" width="15.5703125" style="230" customWidth="1"/>
    <col min="15106" max="15356" width="9.140625" style="230"/>
    <col min="15357" max="15357" width="6.28515625" style="230" customWidth="1"/>
    <col min="15358" max="15358" width="39.42578125" style="230" customWidth="1"/>
    <col min="15359" max="15359" width="14.28515625" style="230" customWidth="1"/>
    <col min="15360" max="15360" width="16.140625" style="230" customWidth="1"/>
    <col min="15361" max="15361" width="15.5703125" style="230" customWidth="1"/>
    <col min="15362" max="15612" width="9.140625" style="230"/>
    <col min="15613" max="15613" width="6.28515625" style="230" customWidth="1"/>
    <col min="15614" max="15614" width="39.42578125" style="230" customWidth="1"/>
    <col min="15615" max="15615" width="14.28515625" style="230" customWidth="1"/>
    <col min="15616" max="15616" width="16.140625" style="230" customWidth="1"/>
    <col min="15617" max="15617" width="15.5703125" style="230" customWidth="1"/>
    <col min="15618" max="15868" width="9.140625" style="230"/>
    <col min="15869" max="15869" width="6.28515625" style="230" customWidth="1"/>
    <col min="15870" max="15870" width="39.42578125" style="230" customWidth="1"/>
    <col min="15871" max="15871" width="14.28515625" style="230" customWidth="1"/>
    <col min="15872" max="15872" width="16.140625" style="230" customWidth="1"/>
    <col min="15873" max="15873" width="15.5703125" style="230" customWidth="1"/>
    <col min="15874" max="16124" width="9.140625" style="230"/>
    <col min="16125" max="16125" width="6.28515625" style="230" customWidth="1"/>
    <col min="16126" max="16126" width="39.42578125" style="230" customWidth="1"/>
    <col min="16127" max="16127" width="14.28515625" style="230" customWidth="1"/>
    <col min="16128" max="16128" width="16.140625" style="230" customWidth="1"/>
    <col min="16129" max="16129" width="15.5703125" style="230" customWidth="1"/>
    <col min="16130" max="16384" width="9.140625" style="230"/>
  </cols>
  <sheetData>
    <row r="1" spans="1:10" s="311" customFormat="1">
      <c r="A1" s="846"/>
      <c r="B1" s="837"/>
      <c r="C1" s="847" t="s">
        <v>808</v>
      </c>
      <c r="D1" s="837"/>
      <c r="E1" s="837"/>
    </row>
    <row r="2" spans="1:10" s="311" customFormat="1">
      <c r="A2" s="836"/>
      <c r="B2" s="837"/>
      <c r="C2" s="847" t="s">
        <v>785</v>
      </c>
      <c r="D2" s="837"/>
      <c r="E2" s="837"/>
      <c r="G2" s="827"/>
    </row>
    <row r="3" spans="1:10" s="311" customFormat="1">
      <c r="A3" s="836"/>
      <c r="B3" s="837"/>
      <c r="C3" s="847" t="s">
        <v>786</v>
      </c>
      <c r="D3" s="837"/>
      <c r="E3" s="837"/>
      <c r="G3" s="827"/>
    </row>
    <row r="4" spans="1:10" s="311" customFormat="1">
      <c r="A4" s="836"/>
      <c r="B4" s="837"/>
      <c r="C4" s="847" t="s">
        <v>788</v>
      </c>
      <c r="D4" s="837"/>
      <c r="E4" s="837"/>
      <c r="G4" s="827"/>
    </row>
    <row r="5" spans="1:10" s="227" customFormat="1" ht="36.75" customHeight="1">
      <c r="A5" s="13"/>
      <c r="B5" s="228"/>
      <c r="C5" s="12"/>
    </row>
    <row r="6" spans="1:10" s="227" customFormat="1">
      <c r="A6" s="863" t="s">
        <v>90</v>
      </c>
      <c r="B6" s="863"/>
      <c r="C6" s="863"/>
      <c r="D6" s="972"/>
      <c r="E6" s="972"/>
    </row>
    <row r="7" spans="1:10" s="227" customFormat="1" ht="58.5" customHeight="1">
      <c r="A7" s="880" t="s">
        <v>655</v>
      </c>
      <c r="B7" s="880"/>
      <c r="C7" s="880"/>
      <c r="D7" s="973"/>
      <c r="E7" s="973"/>
    </row>
    <row r="8" spans="1:10" s="227" customFormat="1" ht="10.5" customHeight="1">
      <c r="A8" s="13"/>
      <c r="B8" s="13"/>
      <c r="C8" s="12"/>
    </row>
    <row r="9" spans="1:10" s="227" customFormat="1" ht="87.75" customHeight="1">
      <c r="A9" s="241" t="s">
        <v>0</v>
      </c>
      <c r="B9" s="702" t="s">
        <v>774</v>
      </c>
      <c r="C9" s="238" t="s">
        <v>320</v>
      </c>
      <c r="D9" s="90" t="s">
        <v>321</v>
      </c>
      <c r="E9" s="89" t="s">
        <v>322</v>
      </c>
    </row>
    <row r="10" spans="1:10">
      <c r="A10" s="191" t="s">
        <v>315</v>
      </c>
      <c r="B10" s="192" t="s">
        <v>298</v>
      </c>
      <c r="C10" s="405">
        <v>321698.7</v>
      </c>
      <c r="D10" s="405">
        <v>321698.7</v>
      </c>
      <c r="E10" s="329">
        <f>D10/C10*100</f>
        <v>100</v>
      </c>
    </row>
    <row r="11" spans="1:10">
      <c r="A11" s="191" t="s">
        <v>313</v>
      </c>
      <c r="B11" s="192" t="s">
        <v>88</v>
      </c>
      <c r="C11" s="405">
        <v>365558.7</v>
      </c>
      <c r="D11" s="405">
        <v>365558.7</v>
      </c>
      <c r="E11" s="329">
        <f>D11/C11*100</f>
        <v>100</v>
      </c>
    </row>
    <row r="12" spans="1:10">
      <c r="A12" s="191"/>
      <c r="B12" s="192" t="s">
        <v>89</v>
      </c>
      <c r="C12" s="405">
        <f>C10+C11</f>
        <v>687257.4</v>
      </c>
      <c r="D12" s="405">
        <f>D10+D11</f>
        <v>687257.4</v>
      </c>
      <c r="E12" s="329">
        <f>D12/C12*100</f>
        <v>100</v>
      </c>
    </row>
    <row r="14" spans="1:10">
      <c r="A14" s="925" t="s">
        <v>92</v>
      </c>
      <c r="B14" s="925"/>
      <c r="C14" s="925"/>
      <c r="D14" s="865"/>
      <c r="E14" s="865"/>
    </row>
    <row r="16" spans="1:10">
      <c r="I16" s="259"/>
      <c r="J16" s="259"/>
    </row>
    <row r="17" spans="3:10">
      <c r="C17" s="583"/>
      <c r="D17" s="583"/>
      <c r="I17" s="259"/>
      <c r="J17" s="259"/>
    </row>
    <row r="18" spans="3:10">
      <c r="I18" s="259"/>
      <c r="J18" s="259"/>
    </row>
    <row r="19" spans="3:10">
      <c r="I19" s="259"/>
      <c r="J19" s="259"/>
    </row>
  </sheetData>
  <customSheetViews>
    <customSheetView guid="{4165943C-756F-4CCF-9247-CE2CFD5C8A6E}">
      <selection activeCell="A4" sqref="A4:E4"/>
      <pageMargins left="0.78740157480314965" right="0.31496062992125984" top="0.74803149606299213" bottom="0.74803149606299213" header="0.31496062992125984" footer="0.31496062992125984"/>
      <pageSetup paperSize="9" orientation="portrait" r:id="rId1"/>
    </customSheetView>
    <customSheetView guid="{ACD9C512-63C9-4003-B6FE-104619FB99E9}">
      <selection activeCell="C7" sqref="C7:E7"/>
      <pageMargins left="0.78740157480314965" right="0.31496062992125984" top="0.74803149606299213" bottom="0.74803149606299213" header="0.31496062992125984" footer="0.31496062992125984"/>
      <pageSetup paperSize="9" orientation="portrait" r:id="rId2"/>
    </customSheetView>
    <customSheetView guid="{B576D719-61CB-4288-93D5-A83B12AD9238}" showPageBreaks="1">
      <selection activeCell="C8" sqref="C8"/>
      <pageMargins left="0.78740157480314965" right="0.31496062992125984" top="0.74803149606299213" bottom="0.74803149606299213" header="0.31496062992125984" footer="0.31496062992125984"/>
      <pageSetup paperSize="9" orientation="portrait" r:id="rId3"/>
    </customSheetView>
    <customSheetView guid="{9FFDC49B-567C-47F9-93E0-A54EE725B9D9}">
      <selection activeCell="K24" sqref="K23:K24"/>
      <pageMargins left="0.78740157480314965" right="0.31496062992125984" top="0.74803149606299213" bottom="0.74803149606299213" header="0.31496062992125984" footer="0.31496062992125984"/>
      <pageSetup paperSize="9" orientation="portrait" r:id="rId4"/>
    </customSheetView>
    <customSheetView guid="{6F7F94C3-6637-4894-B83A-C8AF9202C62B}">
      <selection activeCell="K24" sqref="K23:K24"/>
      <pageMargins left="0.78740157480314965" right="0.31496062992125984" top="0.74803149606299213" bottom="0.74803149606299213" header="0.31496062992125984" footer="0.31496062992125984"/>
      <pageSetup paperSize="9" orientation="portrait" r:id="rId5"/>
    </customSheetView>
    <customSheetView guid="{5C07212E-82C1-4D83-BD39-AC2BD6D97870}" showPageBreaks="1">
      <selection activeCell="E8" sqref="E8:E9"/>
      <pageMargins left="0.78740157480314965" right="0.31496062992125984" top="0.74803149606299213" bottom="0.74803149606299213" header="0.31496062992125984" footer="0.31496062992125984"/>
      <pageSetup paperSize="9" orientation="portrait" r:id="rId6"/>
    </customSheetView>
    <customSheetView guid="{D3711D91-0EFF-403F-B1CB-699C878CEC92}">
      <selection activeCell="A4" sqref="A4:E4"/>
      <pageMargins left="0.78740157480314965" right="0.31496062992125984" top="0.74803149606299213" bottom="0.74803149606299213" header="0.31496062992125984" footer="0.31496062992125984"/>
      <pageSetup paperSize="9" orientation="portrait" r:id="rId7"/>
    </customSheetView>
  </customSheetViews>
  <mergeCells count="3">
    <mergeCell ref="A14:E14"/>
    <mergeCell ref="A6:E6"/>
    <mergeCell ref="A7:E7"/>
  </mergeCells>
  <pageMargins left="0.98425196850393704" right="0.39370078740157483" top="0.98425196850393704" bottom="0.78740157480314965" header="0.47244094488188981" footer="0.31496062992125984"/>
  <pageSetup paperSize="9" orientation="portrait" r:id="rId8"/>
  <headerFooter differentFirst="1">
    <oddHeader>&amp;C&amp;P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0"/>
  </sheetPr>
  <dimension ref="A1:N101"/>
  <sheetViews>
    <sheetView workbookViewId="0">
      <selection activeCell="B10" sqref="B10:B11"/>
    </sheetView>
  </sheetViews>
  <sheetFormatPr defaultRowHeight="18.75"/>
  <cols>
    <col min="1" max="1" width="5.85546875" style="538" customWidth="1"/>
    <col min="2" max="2" width="52.7109375" style="538" customWidth="1"/>
    <col min="3" max="3" width="12.7109375" style="538" bestFit="1" customWidth="1"/>
    <col min="4" max="4" width="17.85546875" style="538" customWidth="1"/>
    <col min="5" max="5" width="12.7109375" style="538" bestFit="1" customWidth="1"/>
    <col min="6" max="6" width="18.5703125" style="538" customWidth="1"/>
    <col min="7" max="7" width="12.85546875" style="538" customWidth="1"/>
    <col min="8" max="8" width="16.42578125" style="538" customWidth="1"/>
    <col min="9" max="9" width="19.28515625" style="794" customWidth="1"/>
    <col min="10" max="10" width="20.42578125" style="795" customWidth="1"/>
    <col min="11" max="11" width="20.42578125" style="796" customWidth="1"/>
    <col min="12" max="253" width="9.140625" style="538"/>
    <col min="254" max="254" width="5.85546875" style="538" customWidth="1"/>
    <col min="255" max="255" width="58.140625" style="538" customWidth="1"/>
    <col min="256" max="256" width="22.42578125" style="538" customWidth="1"/>
    <col min="257" max="257" width="9.140625" style="538"/>
    <col min="258" max="258" width="15.140625" style="538" bestFit="1" customWidth="1"/>
    <col min="259" max="509" width="9.140625" style="538"/>
    <col min="510" max="510" width="5.85546875" style="538" customWidth="1"/>
    <col min="511" max="511" width="58.140625" style="538" customWidth="1"/>
    <col min="512" max="512" width="22.42578125" style="538" customWidth="1"/>
    <col min="513" max="513" width="9.140625" style="538"/>
    <col min="514" max="514" width="15.140625" style="538" bestFit="1" customWidth="1"/>
    <col min="515" max="765" width="9.140625" style="538"/>
    <col min="766" max="766" width="5.85546875" style="538" customWidth="1"/>
    <col min="767" max="767" width="58.140625" style="538" customWidth="1"/>
    <col min="768" max="768" width="22.42578125" style="538" customWidth="1"/>
    <col min="769" max="769" width="9.140625" style="538"/>
    <col min="770" max="770" width="15.140625" style="538" bestFit="1" customWidth="1"/>
    <col min="771" max="1021" width="9.140625" style="538"/>
    <col min="1022" max="1022" width="5.85546875" style="538" customWidth="1"/>
    <col min="1023" max="1023" width="58.140625" style="538" customWidth="1"/>
    <col min="1024" max="1024" width="22.42578125" style="538" customWidth="1"/>
    <col min="1025" max="1025" width="9.140625" style="538"/>
    <col min="1026" max="1026" width="15.140625" style="538" bestFit="1" customWidth="1"/>
    <col min="1027" max="1277" width="9.140625" style="538"/>
    <col min="1278" max="1278" width="5.85546875" style="538" customWidth="1"/>
    <col min="1279" max="1279" width="58.140625" style="538" customWidth="1"/>
    <col min="1280" max="1280" width="22.42578125" style="538" customWidth="1"/>
    <col min="1281" max="1281" width="9.140625" style="538"/>
    <col min="1282" max="1282" width="15.140625" style="538" bestFit="1" customWidth="1"/>
    <col min="1283" max="1533" width="9.140625" style="538"/>
    <col min="1534" max="1534" width="5.85546875" style="538" customWidth="1"/>
    <col min="1535" max="1535" width="58.140625" style="538" customWidth="1"/>
    <col min="1536" max="1536" width="22.42578125" style="538" customWidth="1"/>
    <col min="1537" max="1537" width="9.140625" style="538"/>
    <col min="1538" max="1538" width="15.140625" style="538" bestFit="1" customWidth="1"/>
    <col min="1539" max="1789" width="9.140625" style="538"/>
    <col min="1790" max="1790" width="5.85546875" style="538" customWidth="1"/>
    <col min="1791" max="1791" width="58.140625" style="538" customWidth="1"/>
    <col min="1792" max="1792" width="22.42578125" style="538" customWidth="1"/>
    <col min="1793" max="1793" width="9.140625" style="538"/>
    <col min="1794" max="1794" width="15.140625" style="538" bestFit="1" customWidth="1"/>
    <col min="1795" max="2045" width="9.140625" style="538"/>
    <col min="2046" max="2046" width="5.85546875" style="538" customWidth="1"/>
    <col min="2047" max="2047" width="58.140625" style="538" customWidth="1"/>
    <col min="2048" max="2048" width="22.42578125" style="538" customWidth="1"/>
    <col min="2049" max="2049" width="9.140625" style="538"/>
    <col min="2050" max="2050" width="15.140625" style="538" bestFit="1" customWidth="1"/>
    <col min="2051" max="2301" width="9.140625" style="538"/>
    <col min="2302" max="2302" width="5.85546875" style="538" customWidth="1"/>
    <col min="2303" max="2303" width="58.140625" style="538" customWidth="1"/>
    <col min="2304" max="2304" width="22.42578125" style="538" customWidth="1"/>
    <col min="2305" max="2305" width="9.140625" style="538"/>
    <col min="2306" max="2306" width="15.140625" style="538" bestFit="1" customWidth="1"/>
    <col min="2307" max="2557" width="9.140625" style="538"/>
    <col min="2558" max="2558" width="5.85546875" style="538" customWidth="1"/>
    <col min="2559" max="2559" width="58.140625" style="538" customWidth="1"/>
    <col min="2560" max="2560" width="22.42578125" style="538" customWidth="1"/>
    <col min="2561" max="2561" width="9.140625" style="538"/>
    <col min="2562" max="2562" width="15.140625" style="538" bestFit="1" customWidth="1"/>
    <col min="2563" max="2813" width="9.140625" style="538"/>
    <col min="2814" max="2814" width="5.85546875" style="538" customWidth="1"/>
    <col min="2815" max="2815" width="58.140625" style="538" customWidth="1"/>
    <col min="2816" max="2816" width="22.42578125" style="538" customWidth="1"/>
    <col min="2817" max="2817" width="9.140625" style="538"/>
    <col min="2818" max="2818" width="15.140625" style="538" bestFit="1" customWidth="1"/>
    <col min="2819" max="3069" width="9.140625" style="538"/>
    <col min="3070" max="3070" width="5.85546875" style="538" customWidth="1"/>
    <col min="3071" max="3071" width="58.140625" style="538" customWidth="1"/>
    <col min="3072" max="3072" width="22.42578125" style="538" customWidth="1"/>
    <col min="3073" max="3073" width="9.140625" style="538"/>
    <col min="3074" max="3074" width="15.140625" style="538" bestFit="1" customWidth="1"/>
    <col min="3075" max="3325" width="9.140625" style="538"/>
    <col min="3326" max="3326" width="5.85546875" style="538" customWidth="1"/>
    <col min="3327" max="3327" width="58.140625" style="538" customWidth="1"/>
    <col min="3328" max="3328" width="22.42578125" style="538" customWidth="1"/>
    <col min="3329" max="3329" width="9.140625" style="538"/>
    <col min="3330" max="3330" width="15.140625" style="538" bestFit="1" customWidth="1"/>
    <col min="3331" max="3581" width="9.140625" style="538"/>
    <col min="3582" max="3582" width="5.85546875" style="538" customWidth="1"/>
    <col min="3583" max="3583" width="58.140625" style="538" customWidth="1"/>
    <col min="3584" max="3584" width="22.42578125" style="538" customWidth="1"/>
    <col min="3585" max="3585" width="9.140625" style="538"/>
    <col min="3586" max="3586" width="15.140625" style="538" bestFit="1" customWidth="1"/>
    <col min="3587" max="3837" width="9.140625" style="538"/>
    <col min="3838" max="3838" width="5.85546875" style="538" customWidth="1"/>
    <col min="3839" max="3839" width="58.140625" style="538" customWidth="1"/>
    <col min="3840" max="3840" width="22.42578125" style="538" customWidth="1"/>
    <col min="3841" max="3841" width="9.140625" style="538"/>
    <col min="3842" max="3842" width="15.140625" style="538" bestFit="1" customWidth="1"/>
    <col min="3843" max="4093" width="9.140625" style="538"/>
    <col min="4094" max="4094" width="5.85546875" style="538" customWidth="1"/>
    <col min="4095" max="4095" width="58.140625" style="538" customWidth="1"/>
    <col min="4096" max="4096" width="22.42578125" style="538" customWidth="1"/>
    <col min="4097" max="4097" width="9.140625" style="538"/>
    <col min="4098" max="4098" width="15.140625" style="538" bestFit="1" customWidth="1"/>
    <col min="4099" max="4349" width="9.140625" style="538"/>
    <col min="4350" max="4350" width="5.85546875" style="538" customWidth="1"/>
    <col min="4351" max="4351" width="58.140625" style="538" customWidth="1"/>
    <col min="4352" max="4352" width="22.42578125" style="538" customWidth="1"/>
    <col min="4353" max="4353" width="9.140625" style="538"/>
    <col min="4354" max="4354" width="15.140625" style="538" bestFit="1" customWidth="1"/>
    <col min="4355" max="4605" width="9.140625" style="538"/>
    <col min="4606" max="4606" width="5.85546875" style="538" customWidth="1"/>
    <col min="4607" max="4607" width="58.140625" style="538" customWidth="1"/>
    <col min="4608" max="4608" width="22.42578125" style="538" customWidth="1"/>
    <col min="4609" max="4609" width="9.140625" style="538"/>
    <col min="4610" max="4610" width="15.140625" style="538" bestFit="1" customWidth="1"/>
    <col min="4611" max="4861" width="9.140625" style="538"/>
    <col min="4862" max="4862" width="5.85546875" style="538" customWidth="1"/>
    <col min="4863" max="4863" width="58.140625" style="538" customWidth="1"/>
    <col min="4864" max="4864" width="22.42578125" style="538" customWidth="1"/>
    <col min="4865" max="4865" width="9.140625" style="538"/>
    <col min="4866" max="4866" width="15.140625" style="538" bestFit="1" customWidth="1"/>
    <col min="4867" max="5117" width="9.140625" style="538"/>
    <col min="5118" max="5118" width="5.85546875" style="538" customWidth="1"/>
    <col min="5119" max="5119" width="58.140625" style="538" customWidth="1"/>
    <col min="5120" max="5120" width="22.42578125" style="538" customWidth="1"/>
    <col min="5121" max="5121" width="9.140625" style="538"/>
    <col min="5122" max="5122" width="15.140625" style="538" bestFit="1" customWidth="1"/>
    <col min="5123" max="5373" width="9.140625" style="538"/>
    <col min="5374" max="5374" width="5.85546875" style="538" customWidth="1"/>
    <col min="5375" max="5375" width="58.140625" style="538" customWidth="1"/>
    <col min="5376" max="5376" width="22.42578125" style="538" customWidth="1"/>
    <col min="5377" max="5377" width="9.140625" style="538"/>
    <col min="5378" max="5378" width="15.140625" style="538" bestFit="1" customWidth="1"/>
    <col min="5379" max="5629" width="9.140625" style="538"/>
    <col min="5630" max="5630" width="5.85546875" style="538" customWidth="1"/>
    <col min="5631" max="5631" width="58.140625" style="538" customWidth="1"/>
    <col min="5632" max="5632" width="22.42578125" style="538" customWidth="1"/>
    <col min="5633" max="5633" width="9.140625" style="538"/>
    <col min="5634" max="5634" width="15.140625" style="538" bestFit="1" customWidth="1"/>
    <col min="5635" max="5885" width="9.140625" style="538"/>
    <col min="5886" max="5886" width="5.85546875" style="538" customWidth="1"/>
    <col min="5887" max="5887" width="58.140625" style="538" customWidth="1"/>
    <col min="5888" max="5888" width="22.42578125" style="538" customWidth="1"/>
    <col min="5889" max="5889" width="9.140625" style="538"/>
    <col min="5890" max="5890" width="15.140625" style="538" bestFit="1" customWidth="1"/>
    <col min="5891" max="6141" width="9.140625" style="538"/>
    <col min="6142" max="6142" width="5.85546875" style="538" customWidth="1"/>
    <col min="6143" max="6143" width="58.140625" style="538" customWidth="1"/>
    <col min="6144" max="6144" width="22.42578125" style="538" customWidth="1"/>
    <col min="6145" max="6145" width="9.140625" style="538"/>
    <col min="6146" max="6146" width="15.140625" style="538" bestFit="1" customWidth="1"/>
    <col min="6147" max="6397" width="9.140625" style="538"/>
    <col min="6398" max="6398" width="5.85546875" style="538" customWidth="1"/>
    <col min="6399" max="6399" width="58.140625" style="538" customWidth="1"/>
    <col min="6400" max="6400" width="22.42578125" style="538" customWidth="1"/>
    <col min="6401" max="6401" width="9.140625" style="538"/>
    <col min="6402" max="6402" width="15.140625" style="538" bestFit="1" customWidth="1"/>
    <col min="6403" max="6653" width="9.140625" style="538"/>
    <col min="6654" max="6654" width="5.85546875" style="538" customWidth="1"/>
    <col min="6655" max="6655" width="58.140625" style="538" customWidth="1"/>
    <col min="6656" max="6656" width="22.42578125" style="538" customWidth="1"/>
    <col min="6657" max="6657" width="9.140625" style="538"/>
    <col min="6658" max="6658" width="15.140625" style="538" bestFit="1" customWidth="1"/>
    <col min="6659" max="6909" width="9.140625" style="538"/>
    <col min="6910" max="6910" width="5.85546875" style="538" customWidth="1"/>
    <col min="6911" max="6911" width="58.140625" style="538" customWidth="1"/>
    <col min="6912" max="6912" width="22.42578125" style="538" customWidth="1"/>
    <col min="6913" max="6913" width="9.140625" style="538"/>
    <col min="6914" max="6914" width="15.140625" style="538" bestFit="1" customWidth="1"/>
    <col min="6915" max="7165" width="9.140625" style="538"/>
    <col min="7166" max="7166" width="5.85546875" style="538" customWidth="1"/>
    <col min="7167" max="7167" width="58.140625" style="538" customWidth="1"/>
    <col min="7168" max="7168" width="22.42578125" style="538" customWidth="1"/>
    <col min="7169" max="7169" width="9.140625" style="538"/>
    <col min="7170" max="7170" width="15.140625" style="538" bestFit="1" customWidth="1"/>
    <col min="7171" max="7421" width="9.140625" style="538"/>
    <col min="7422" max="7422" width="5.85546875" style="538" customWidth="1"/>
    <col min="7423" max="7423" width="58.140625" style="538" customWidth="1"/>
    <col min="7424" max="7424" width="22.42578125" style="538" customWidth="1"/>
    <col min="7425" max="7425" width="9.140625" style="538"/>
    <col min="7426" max="7426" width="15.140625" style="538" bestFit="1" customWidth="1"/>
    <col min="7427" max="7677" width="9.140625" style="538"/>
    <col min="7678" max="7678" width="5.85546875" style="538" customWidth="1"/>
    <col min="7679" max="7679" width="58.140625" style="538" customWidth="1"/>
    <col min="7680" max="7680" width="22.42578125" style="538" customWidth="1"/>
    <col min="7681" max="7681" width="9.140625" style="538"/>
    <col min="7682" max="7682" width="15.140625" style="538" bestFit="1" customWidth="1"/>
    <col min="7683" max="7933" width="9.140625" style="538"/>
    <col min="7934" max="7934" width="5.85546875" style="538" customWidth="1"/>
    <col min="7935" max="7935" width="58.140625" style="538" customWidth="1"/>
    <col min="7936" max="7936" width="22.42578125" style="538" customWidth="1"/>
    <col min="7937" max="7937" width="9.140625" style="538"/>
    <col min="7938" max="7938" width="15.140625" style="538" bestFit="1" customWidth="1"/>
    <col min="7939" max="8189" width="9.140625" style="538"/>
    <col min="8190" max="8190" width="5.85546875" style="538" customWidth="1"/>
    <col min="8191" max="8191" width="58.140625" style="538" customWidth="1"/>
    <col min="8192" max="8192" width="22.42578125" style="538" customWidth="1"/>
    <col min="8193" max="8193" width="9.140625" style="538"/>
    <col min="8194" max="8194" width="15.140625" style="538" bestFit="1" customWidth="1"/>
    <col min="8195" max="8445" width="9.140625" style="538"/>
    <col min="8446" max="8446" width="5.85546875" style="538" customWidth="1"/>
    <col min="8447" max="8447" width="58.140625" style="538" customWidth="1"/>
    <col min="8448" max="8448" width="22.42578125" style="538" customWidth="1"/>
    <col min="8449" max="8449" width="9.140625" style="538"/>
    <col min="8450" max="8450" width="15.140625" style="538" bestFit="1" customWidth="1"/>
    <col min="8451" max="8701" width="9.140625" style="538"/>
    <col min="8702" max="8702" width="5.85546875" style="538" customWidth="1"/>
    <col min="8703" max="8703" width="58.140625" style="538" customWidth="1"/>
    <col min="8704" max="8704" width="22.42578125" style="538" customWidth="1"/>
    <col min="8705" max="8705" width="9.140625" style="538"/>
    <col min="8706" max="8706" width="15.140625" style="538" bestFit="1" customWidth="1"/>
    <col min="8707" max="8957" width="9.140625" style="538"/>
    <col min="8958" max="8958" width="5.85546875" style="538" customWidth="1"/>
    <col min="8959" max="8959" width="58.140625" style="538" customWidth="1"/>
    <col min="8960" max="8960" width="22.42578125" style="538" customWidth="1"/>
    <col min="8961" max="8961" width="9.140625" style="538"/>
    <col min="8962" max="8962" width="15.140625" style="538" bestFit="1" customWidth="1"/>
    <col min="8963" max="9213" width="9.140625" style="538"/>
    <col min="9214" max="9214" width="5.85546875" style="538" customWidth="1"/>
    <col min="9215" max="9215" width="58.140625" style="538" customWidth="1"/>
    <col min="9216" max="9216" width="22.42578125" style="538" customWidth="1"/>
    <col min="9217" max="9217" width="9.140625" style="538"/>
    <col min="9218" max="9218" width="15.140625" style="538" bestFit="1" customWidth="1"/>
    <col min="9219" max="9469" width="9.140625" style="538"/>
    <col min="9470" max="9470" width="5.85546875" style="538" customWidth="1"/>
    <col min="9471" max="9471" width="58.140625" style="538" customWidth="1"/>
    <col min="9472" max="9472" width="22.42578125" style="538" customWidth="1"/>
    <col min="9473" max="9473" width="9.140625" style="538"/>
    <col min="9474" max="9474" width="15.140625" style="538" bestFit="1" customWidth="1"/>
    <col min="9475" max="9725" width="9.140625" style="538"/>
    <col min="9726" max="9726" width="5.85546875" style="538" customWidth="1"/>
    <col min="9727" max="9727" width="58.140625" style="538" customWidth="1"/>
    <col min="9728" max="9728" width="22.42578125" style="538" customWidth="1"/>
    <col min="9729" max="9729" width="9.140625" style="538"/>
    <col min="9730" max="9730" width="15.140625" style="538" bestFit="1" customWidth="1"/>
    <col min="9731" max="9981" width="9.140625" style="538"/>
    <col min="9982" max="9982" width="5.85546875" style="538" customWidth="1"/>
    <col min="9983" max="9983" width="58.140625" style="538" customWidth="1"/>
    <col min="9984" max="9984" width="22.42578125" style="538" customWidth="1"/>
    <col min="9985" max="9985" width="9.140625" style="538"/>
    <col min="9986" max="9986" width="15.140625" style="538" bestFit="1" customWidth="1"/>
    <col min="9987" max="10237" width="9.140625" style="538"/>
    <col min="10238" max="10238" width="5.85546875" style="538" customWidth="1"/>
    <col min="10239" max="10239" width="58.140625" style="538" customWidth="1"/>
    <col min="10240" max="10240" width="22.42578125" style="538" customWidth="1"/>
    <col min="10241" max="10241" width="9.140625" style="538"/>
    <col min="10242" max="10242" width="15.140625" style="538" bestFit="1" customWidth="1"/>
    <col min="10243" max="10493" width="9.140625" style="538"/>
    <col min="10494" max="10494" width="5.85546875" style="538" customWidth="1"/>
    <col min="10495" max="10495" width="58.140625" style="538" customWidth="1"/>
    <col min="10496" max="10496" width="22.42578125" style="538" customWidth="1"/>
    <col min="10497" max="10497" width="9.140625" style="538"/>
    <col min="10498" max="10498" width="15.140625" style="538" bestFit="1" customWidth="1"/>
    <col min="10499" max="10749" width="9.140625" style="538"/>
    <col min="10750" max="10750" width="5.85546875" style="538" customWidth="1"/>
    <col min="10751" max="10751" width="58.140625" style="538" customWidth="1"/>
    <col min="10752" max="10752" width="22.42578125" style="538" customWidth="1"/>
    <col min="10753" max="10753" width="9.140625" style="538"/>
    <col min="10754" max="10754" width="15.140625" style="538" bestFit="1" customWidth="1"/>
    <col min="10755" max="11005" width="9.140625" style="538"/>
    <col min="11006" max="11006" width="5.85546875" style="538" customWidth="1"/>
    <col min="11007" max="11007" width="58.140625" style="538" customWidth="1"/>
    <col min="11008" max="11008" width="22.42578125" style="538" customWidth="1"/>
    <col min="11009" max="11009" width="9.140625" style="538"/>
    <col min="11010" max="11010" width="15.140625" style="538" bestFit="1" customWidth="1"/>
    <col min="11011" max="11261" width="9.140625" style="538"/>
    <col min="11262" max="11262" width="5.85546875" style="538" customWidth="1"/>
    <col min="11263" max="11263" width="58.140625" style="538" customWidth="1"/>
    <col min="11264" max="11264" width="22.42578125" style="538" customWidth="1"/>
    <col min="11265" max="11265" width="9.140625" style="538"/>
    <col min="11266" max="11266" width="15.140625" style="538" bestFit="1" customWidth="1"/>
    <col min="11267" max="11517" width="9.140625" style="538"/>
    <col min="11518" max="11518" width="5.85546875" style="538" customWidth="1"/>
    <col min="11519" max="11519" width="58.140625" style="538" customWidth="1"/>
    <col min="11520" max="11520" width="22.42578125" style="538" customWidth="1"/>
    <col min="11521" max="11521" width="9.140625" style="538"/>
    <col min="11522" max="11522" width="15.140625" style="538" bestFit="1" customWidth="1"/>
    <col min="11523" max="11773" width="9.140625" style="538"/>
    <col min="11774" max="11774" width="5.85546875" style="538" customWidth="1"/>
    <col min="11775" max="11775" width="58.140625" style="538" customWidth="1"/>
    <col min="11776" max="11776" width="22.42578125" style="538" customWidth="1"/>
    <col min="11777" max="11777" width="9.140625" style="538"/>
    <col min="11778" max="11778" width="15.140625" style="538" bestFit="1" customWidth="1"/>
    <col min="11779" max="12029" width="9.140625" style="538"/>
    <col min="12030" max="12030" width="5.85546875" style="538" customWidth="1"/>
    <col min="12031" max="12031" width="58.140625" style="538" customWidth="1"/>
    <col min="12032" max="12032" width="22.42578125" style="538" customWidth="1"/>
    <col min="12033" max="12033" width="9.140625" style="538"/>
    <col min="12034" max="12034" width="15.140625" style="538" bestFit="1" customWidth="1"/>
    <col min="12035" max="12285" width="9.140625" style="538"/>
    <col min="12286" max="12286" width="5.85546875" style="538" customWidth="1"/>
    <col min="12287" max="12287" width="58.140625" style="538" customWidth="1"/>
    <col min="12288" max="12288" width="22.42578125" style="538" customWidth="1"/>
    <col min="12289" max="12289" width="9.140625" style="538"/>
    <col min="12290" max="12290" width="15.140625" style="538" bestFit="1" customWidth="1"/>
    <col min="12291" max="12541" width="9.140625" style="538"/>
    <col min="12542" max="12542" width="5.85546875" style="538" customWidth="1"/>
    <col min="12543" max="12543" width="58.140625" style="538" customWidth="1"/>
    <col min="12544" max="12544" width="22.42578125" style="538" customWidth="1"/>
    <col min="12545" max="12545" width="9.140625" style="538"/>
    <col min="12546" max="12546" width="15.140625" style="538" bestFit="1" customWidth="1"/>
    <col min="12547" max="12797" width="9.140625" style="538"/>
    <col min="12798" max="12798" width="5.85546875" style="538" customWidth="1"/>
    <col min="12799" max="12799" width="58.140625" style="538" customWidth="1"/>
    <col min="12800" max="12800" width="22.42578125" style="538" customWidth="1"/>
    <col min="12801" max="12801" width="9.140625" style="538"/>
    <col min="12802" max="12802" width="15.140625" style="538" bestFit="1" customWidth="1"/>
    <col min="12803" max="13053" width="9.140625" style="538"/>
    <col min="13054" max="13054" width="5.85546875" style="538" customWidth="1"/>
    <col min="13055" max="13055" width="58.140625" style="538" customWidth="1"/>
    <col min="13056" max="13056" width="22.42578125" style="538" customWidth="1"/>
    <col min="13057" max="13057" width="9.140625" style="538"/>
    <col min="13058" max="13058" width="15.140625" style="538" bestFit="1" customWidth="1"/>
    <col min="13059" max="13309" width="9.140625" style="538"/>
    <col min="13310" max="13310" width="5.85546875" style="538" customWidth="1"/>
    <col min="13311" max="13311" width="58.140625" style="538" customWidth="1"/>
    <col min="13312" max="13312" width="22.42578125" style="538" customWidth="1"/>
    <col min="13313" max="13313" width="9.140625" style="538"/>
    <col min="13314" max="13314" width="15.140625" style="538" bestFit="1" customWidth="1"/>
    <col min="13315" max="13565" width="9.140625" style="538"/>
    <col min="13566" max="13566" width="5.85546875" style="538" customWidth="1"/>
    <col min="13567" max="13567" width="58.140625" style="538" customWidth="1"/>
    <col min="13568" max="13568" width="22.42578125" style="538" customWidth="1"/>
    <col min="13569" max="13569" width="9.140625" style="538"/>
    <col min="13570" max="13570" width="15.140625" style="538" bestFit="1" customWidth="1"/>
    <col min="13571" max="13821" width="9.140625" style="538"/>
    <col min="13822" max="13822" width="5.85546875" style="538" customWidth="1"/>
    <col min="13823" max="13823" width="58.140625" style="538" customWidth="1"/>
    <col min="13824" max="13824" width="22.42578125" style="538" customWidth="1"/>
    <col min="13825" max="13825" width="9.140625" style="538"/>
    <col min="13826" max="13826" width="15.140625" style="538" bestFit="1" customWidth="1"/>
    <col min="13827" max="14077" width="9.140625" style="538"/>
    <col min="14078" max="14078" width="5.85546875" style="538" customWidth="1"/>
    <col min="14079" max="14079" width="58.140625" style="538" customWidth="1"/>
    <col min="14080" max="14080" width="22.42578125" style="538" customWidth="1"/>
    <col min="14081" max="14081" width="9.140625" style="538"/>
    <col min="14082" max="14082" width="15.140625" style="538" bestFit="1" customWidth="1"/>
    <col min="14083" max="14333" width="9.140625" style="538"/>
    <col min="14334" max="14334" width="5.85546875" style="538" customWidth="1"/>
    <col min="14335" max="14335" width="58.140625" style="538" customWidth="1"/>
    <col min="14336" max="14336" width="22.42578125" style="538" customWidth="1"/>
    <col min="14337" max="14337" width="9.140625" style="538"/>
    <col min="14338" max="14338" width="15.140625" style="538" bestFit="1" customWidth="1"/>
    <col min="14339" max="14589" width="9.140625" style="538"/>
    <col min="14590" max="14590" width="5.85546875" style="538" customWidth="1"/>
    <col min="14591" max="14591" width="58.140625" style="538" customWidth="1"/>
    <col min="14592" max="14592" width="22.42578125" style="538" customWidth="1"/>
    <col min="14593" max="14593" width="9.140625" style="538"/>
    <col min="14594" max="14594" width="15.140625" style="538" bestFit="1" customWidth="1"/>
    <col min="14595" max="14845" width="9.140625" style="538"/>
    <col min="14846" max="14846" width="5.85546875" style="538" customWidth="1"/>
    <col min="14847" max="14847" width="58.140625" style="538" customWidth="1"/>
    <col min="14848" max="14848" width="22.42578125" style="538" customWidth="1"/>
    <col min="14849" max="14849" width="9.140625" style="538"/>
    <col min="14850" max="14850" width="15.140625" style="538" bestFit="1" customWidth="1"/>
    <col min="14851" max="15101" width="9.140625" style="538"/>
    <col min="15102" max="15102" width="5.85546875" style="538" customWidth="1"/>
    <col min="15103" max="15103" width="58.140625" style="538" customWidth="1"/>
    <col min="15104" max="15104" width="22.42578125" style="538" customWidth="1"/>
    <col min="15105" max="15105" width="9.140625" style="538"/>
    <col min="15106" max="15106" width="15.140625" style="538" bestFit="1" customWidth="1"/>
    <col min="15107" max="15357" width="9.140625" style="538"/>
    <col min="15358" max="15358" width="5.85546875" style="538" customWidth="1"/>
    <col min="15359" max="15359" width="58.140625" style="538" customWidth="1"/>
    <col min="15360" max="15360" width="22.42578125" style="538" customWidth="1"/>
    <col min="15361" max="15361" width="9.140625" style="538"/>
    <col min="15362" max="15362" width="15.140625" style="538" bestFit="1" customWidth="1"/>
    <col min="15363" max="15613" width="9.140625" style="538"/>
    <col min="15614" max="15614" width="5.85546875" style="538" customWidth="1"/>
    <col min="15615" max="15615" width="58.140625" style="538" customWidth="1"/>
    <col min="15616" max="15616" width="22.42578125" style="538" customWidth="1"/>
    <col min="15617" max="15617" width="9.140625" style="538"/>
    <col min="15618" max="15618" width="15.140625" style="538" bestFit="1" customWidth="1"/>
    <col min="15619" max="15869" width="9.140625" style="538"/>
    <col min="15870" max="15870" width="5.85546875" style="538" customWidth="1"/>
    <col min="15871" max="15871" width="58.140625" style="538" customWidth="1"/>
    <col min="15872" max="15872" width="22.42578125" style="538" customWidth="1"/>
    <col min="15873" max="15873" width="9.140625" style="538"/>
    <col min="15874" max="15874" width="15.140625" style="538" bestFit="1" customWidth="1"/>
    <col min="15875" max="16125" width="9.140625" style="538"/>
    <col min="16126" max="16126" width="5.85546875" style="538" customWidth="1"/>
    <col min="16127" max="16127" width="58.140625" style="538" customWidth="1"/>
    <col min="16128" max="16128" width="22.42578125" style="538" customWidth="1"/>
    <col min="16129" max="16129" width="9.140625" style="538"/>
    <col min="16130" max="16130" width="15.140625" style="538" bestFit="1" customWidth="1"/>
    <col min="16131" max="16384" width="9.140625" style="538"/>
  </cols>
  <sheetData>
    <row r="1" spans="1:14" s="311" customFormat="1">
      <c r="A1" s="846"/>
      <c r="B1" s="837"/>
      <c r="C1" s="847"/>
      <c r="D1" s="837"/>
      <c r="E1" s="847" t="s">
        <v>809</v>
      </c>
    </row>
    <row r="2" spans="1:14" s="311" customFormat="1">
      <c r="A2" s="836"/>
      <c r="B2" s="837"/>
      <c r="C2" s="847"/>
      <c r="D2" s="837"/>
      <c r="E2" s="847" t="s">
        <v>785</v>
      </c>
      <c r="G2" s="827"/>
    </row>
    <row r="3" spans="1:14" s="311" customFormat="1">
      <c r="A3" s="836"/>
      <c r="B3" s="837"/>
      <c r="C3" s="847"/>
      <c r="D3" s="837"/>
      <c r="E3" s="847" t="s">
        <v>786</v>
      </c>
      <c r="G3" s="827"/>
    </row>
    <row r="4" spans="1:14" s="311" customFormat="1">
      <c r="A4" s="836"/>
      <c r="B4" s="837"/>
      <c r="C4" s="847"/>
      <c r="D4" s="837"/>
      <c r="E4" s="847" t="s">
        <v>788</v>
      </c>
      <c r="G4" s="827"/>
    </row>
    <row r="6" spans="1:14">
      <c r="C6" s="797"/>
      <c r="D6" s="797"/>
    </row>
    <row r="7" spans="1:14" ht="18.75" customHeight="1">
      <c r="A7" s="975" t="s">
        <v>90</v>
      </c>
      <c r="B7" s="975"/>
      <c r="C7" s="975"/>
      <c r="D7" s="975"/>
      <c r="E7" s="975"/>
      <c r="F7" s="975"/>
      <c r="G7" s="975"/>
    </row>
    <row r="8" spans="1:14" ht="42" customHeight="1">
      <c r="A8" s="975" t="s">
        <v>775</v>
      </c>
      <c r="B8" s="975"/>
      <c r="C8" s="975"/>
      <c r="D8" s="975"/>
      <c r="E8" s="975"/>
      <c r="F8" s="975"/>
      <c r="G8" s="975"/>
    </row>
    <row r="9" spans="1:14" ht="5.25" customHeight="1"/>
    <row r="10" spans="1:14" ht="52.5" customHeight="1">
      <c r="A10" s="976" t="s">
        <v>0</v>
      </c>
      <c r="B10" s="977" t="s">
        <v>441</v>
      </c>
      <c r="C10" s="978" t="s">
        <v>320</v>
      </c>
      <c r="D10" s="979"/>
      <c r="E10" s="950" t="s">
        <v>571</v>
      </c>
      <c r="F10" s="950"/>
      <c r="G10" s="950" t="s">
        <v>322</v>
      </c>
      <c r="K10" s="798"/>
      <c r="L10" s="799"/>
      <c r="M10" s="799"/>
      <c r="N10" s="799"/>
    </row>
    <row r="11" spans="1:14" ht="51" customHeight="1">
      <c r="A11" s="976"/>
      <c r="B11" s="977"/>
      <c r="C11" s="701" t="s">
        <v>744</v>
      </c>
      <c r="D11" s="701" t="s">
        <v>776</v>
      </c>
      <c r="E11" s="701" t="s">
        <v>745</v>
      </c>
      <c r="F11" s="701" t="s">
        <v>776</v>
      </c>
      <c r="G11" s="950"/>
      <c r="K11" s="798"/>
      <c r="L11" s="799"/>
      <c r="M11" s="799"/>
      <c r="N11" s="799"/>
    </row>
    <row r="12" spans="1:14" ht="16.5" customHeight="1">
      <c r="A12" s="854">
        <v>1</v>
      </c>
      <c r="B12" s="854">
        <v>2</v>
      </c>
      <c r="C12" s="854">
        <v>3</v>
      </c>
      <c r="D12" s="854">
        <v>4</v>
      </c>
      <c r="E12" s="854">
        <v>5</v>
      </c>
      <c r="F12" s="854">
        <v>6</v>
      </c>
      <c r="G12" s="854">
        <v>7</v>
      </c>
      <c r="K12" s="798"/>
      <c r="L12" s="799"/>
      <c r="M12" s="799"/>
      <c r="N12" s="799"/>
    </row>
    <row r="13" spans="1:14">
      <c r="A13" s="221">
        <v>1</v>
      </c>
      <c r="B13" s="513" t="s">
        <v>95</v>
      </c>
      <c r="C13" s="505">
        <f>C15</f>
        <v>7337.8</v>
      </c>
      <c r="D13" s="505"/>
      <c r="E13" s="504">
        <f>E15</f>
        <v>7337.8</v>
      </c>
      <c r="F13" s="504"/>
      <c r="G13" s="332">
        <f>E13/C13*100</f>
        <v>100</v>
      </c>
      <c r="H13" s="800"/>
      <c r="I13" s="801"/>
      <c r="K13" s="798"/>
      <c r="L13" s="802"/>
      <c r="M13" s="799"/>
      <c r="N13" s="799"/>
    </row>
    <row r="14" spans="1:14">
      <c r="A14" s="221"/>
      <c r="B14" s="514" t="s">
        <v>1</v>
      </c>
      <c r="C14" s="540"/>
      <c r="D14" s="540"/>
      <c r="E14" s="503"/>
      <c r="F14" s="503"/>
      <c r="G14" s="286"/>
      <c r="H14" s="800"/>
      <c r="I14" s="801"/>
      <c r="K14" s="798"/>
      <c r="L14" s="802"/>
      <c r="M14" s="799"/>
      <c r="N14" s="799"/>
    </row>
    <row r="15" spans="1:14">
      <c r="A15" s="221" t="s">
        <v>151</v>
      </c>
      <c r="B15" s="514" t="s">
        <v>326</v>
      </c>
      <c r="C15" s="540">
        <v>7337.8</v>
      </c>
      <c r="D15" s="540"/>
      <c r="E15" s="503">
        <v>7337.8</v>
      </c>
      <c r="F15" s="503"/>
      <c r="G15" s="286">
        <f t="shared" ref="G15:G91" si="0">E15/C15*100</f>
        <v>100</v>
      </c>
      <c r="H15" s="800"/>
      <c r="I15" s="801"/>
      <c r="J15" s="794"/>
      <c r="K15" s="798"/>
      <c r="L15" s="799"/>
      <c r="M15" s="799"/>
      <c r="N15" s="799"/>
    </row>
    <row r="16" spans="1:14">
      <c r="A16" s="221">
        <v>2</v>
      </c>
      <c r="B16" s="513" t="s">
        <v>96</v>
      </c>
      <c r="C16" s="505">
        <f>SUM(C18:C20)</f>
        <v>13634.6</v>
      </c>
      <c r="D16" s="505"/>
      <c r="E16" s="504">
        <f>SUM(E18:E20)</f>
        <v>13634.6</v>
      </c>
      <c r="F16" s="504"/>
      <c r="G16" s="332">
        <f t="shared" si="0"/>
        <v>100</v>
      </c>
      <c r="H16" s="800"/>
      <c r="I16" s="801"/>
      <c r="K16" s="798"/>
      <c r="L16" s="802"/>
      <c r="M16" s="799"/>
      <c r="N16" s="799"/>
    </row>
    <row r="17" spans="1:14">
      <c r="A17" s="221"/>
      <c r="B17" s="514" t="s">
        <v>1</v>
      </c>
      <c r="C17" s="540"/>
      <c r="D17" s="540"/>
      <c r="E17" s="503"/>
      <c r="F17" s="503"/>
      <c r="G17" s="286"/>
      <c r="H17" s="800"/>
      <c r="I17" s="801"/>
      <c r="J17" s="794"/>
      <c r="K17" s="798"/>
      <c r="L17" s="799"/>
      <c r="M17" s="799"/>
      <c r="N17" s="799"/>
    </row>
    <row r="18" spans="1:14">
      <c r="A18" s="221" t="s">
        <v>154</v>
      </c>
      <c r="B18" s="514" t="s">
        <v>331</v>
      </c>
      <c r="C18" s="540">
        <v>4776.8</v>
      </c>
      <c r="D18" s="540"/>
      <c r="E18" s="503">
        <v>4776.8</v>
      </c>
      <c r="F18" s="503"/>
      <c r="G18" s="286">
        <f t="shared" si="0"/>
        <v>100</v>
      </c>
      <c r="H18" s="800"/>
      <c r="I18" s="801"/>
      <c r="J18" s="794"/>
      <c r="K18" s="798"/>
      <c r="L18" s="799"/>
      <c r="M18" s="799"/>
      <c r="N18" s="799"/>
    </row>
    <row r="19" spans="1:14">
      <c r="A19" s="221" t="s">
        <v>155</v>
      </c>
      <c r="B19" s="514" t="s">
        <v>630</v>
      </c>
      <c r="C19" s="540">
        <v>4708.8999999999996</v>
      </c>
      <c r="D19" s="540"/>
      <c r="E19" s="503">
        <v>4708.8999999999996</v>
      </c>
      <c r="F19" s="503"/>
      <c r="G19" s="286">
        <f t="shared" si="0"/>
        <v>100</v>
      </c>
      <c r="H19" s="800"/>
      <c r="I19" s="801"/>
      <c r="J19" s="794"/>
      <c r="K19" s="798"/>
      <c r="L19" s="799"/>
      <c r="M19" s="799"/>
      <c r="N19" s="799"/>
    </row>
    <row r="20" spans="1:14">
      <c r="A20" s="221" t="s">
        <v>156</v>
      </c>
      <c r="B20" s="514" t="s">
        <v>351</v>
      </c>
      <c r="C20" s="540">
        <v>4148.8999999999996</v>
      </c>
      <c r="D20" s="540"/>
      <c r="E20" s="503">
        <v>4148.8999999999996</v>
      </c>
      <c r="F20" s="503"/>
      <c r="G20" s="286">
        <f t="shared" si="0"/>
        <v>100</v>
      </c>
      <c r="H20" s="800"/>
      <c r="I20" s="801"/>
      <c r="J20" s="794"/>
      <c r="K20" s="798"/>
      <c r="L20" s="799"/>
      <c r="M20" s="799"/>
      <c r="N20" s="799"/>
    </row>
    <row r="21" spans="1:14" ht="19.5" customHeight="1">
      <c r="A21" s="221">
        <v>3</v>
      </c>
      <c r="B21" s="513" t="s">
        <v>97</v>
      </c>
      <c r="C21" s="505">
        <f>C23</f>
        <v>4249.1000000000004</v>
      </c>
      <c r="D21" s="505"/>
      <c r="E21" s="504">
        <f>E23</f>
        <v>4249.1000000000004</v>
      </c>
      <c r="F21" s="504"/>
      <c r="G21" s="332">
        <f t="shared" si="0"/>
        <v>100</v>
      </c>
      <c r="H21" s="800"/>
      <c r="I21" s="801"/>
      <c r="J21" s="794"/>
    </row>
    <row r="22" spans="1:14">
      <c r="A22" s="221"/>
      <c r="B22" s="514" t="s">
        <v>1</v>
      </c>
      <c r="C22" s="540"/>
      <c r="D22" s="540"/>
      <c r="E22" s="503"/>
      <c r="F22" s="503"/>
      <c r="G22" s="286"/>
      <c r="H22" s="800"/>
      <c r="I22" s="801"/>
      <c r="J22" s="794"/>
    </row>
    <row r="23" spans="1:14">
      <c r="A23" s="221" t="s">
        <v>157</v>
      </c>
      <c r="B23" s="514" t="s">
        <v>6</v>
      </c>
      <c r="C23" s="540">
        <v>4249.1000000000004</v>
      </c>
      <c r="D23" s="540"/>
      <c r="E23" s="503">
        <v>4249.1000000000004</v>
      </c>
      <c r="F23" s="503"/>
      <c r="G23" s="540">
        <f t="shared" si="0"/>
        <v>100</v>
      </c>
      <c r="H23" s="800"/>
      <c r="I23" s="801"/>
      <c r="J23" s="794"/>
    </row>
    <row r="24" spans="1:14">
      <c r="A24" s="221">
        <v>4</v>
      </c>
      <c r="B24" s="513" t="s">
        <v>98</v>
      </c>
      <c r="C24" s="505">
        <f>C26</f>
        <v>2910.5</v>
      </c>
      <c r="D24" s="505"/>
      <c r="E24" s="504">
        <f>E26</f>
        <v>2910.5</v>
      </c>
      <c r="F24" s="504"/>
      <c r="G24" s="332">
        <f t="shared" si="0"/>
        <v>100</v>
      </c>
      <c r="H24" s="800"/>
      <c r="I24" s="801"/>
      <c r="J24" s="794"/>
    </row>
    <row r="25" spans="1:14">
      <c r="A25" s="221"/>
      <c r="B25" s="514" t="s">
        <v>1</v>
      </c>
      <c r="C25" s="540"/>
      <c r="D25" s="540"/>
      <c r="E25" s="503"/>
      <c r="F25" s="503"/>
      <c r="G25" s="286"/>
      <c r="H25" s="800"/>
      <c r="I25" s="801"/>
      <c r="J25" s="794"/>
    </row>
    <row r="26" spans="1:14">
      <c r="A26" s="221" t="s">
        <v>161</v>
      </c>
      <c r="B26" s="514" t="s">
        <v>442</v>
      </c>
      <c r="C26" s="540">
        <v>2910.5</v>
      </c>
      <c r="D26" s="540"/>
      <c r="E26" s="503">
        <v>2910.5</v>
      </c>
      <c r="F26" s="503"/>
      <c r="G26" s="540">
        <f t="shared" si="0"/>
        <v>100</v>
      </c>
      <c r="H26" s="800"/>
      <c r="I26" s="801"/>
      <c r="J26" s="794"/>
      <c r="K26" s="798"/>
      <c r="L26" s="799"/>
      <c r="M26" s="799"/>
      <c r="N26" s="799"/>
    </row>
    <row r="27" spans="1:14">
      <c r="A27" s="221">
        <v>5</v>
      </c>
      <c r="B27" s="513" t="s">
        <v>101</v>
      </c>
      <c r="C27" s="505">
        <f>C29</f>
        <v>4897.8999999999996</v>
      </c>
      <c r="D27" s="505"/>
      <c r="E27" s="504">
        <f>E29</f>
        <v>4897.8999999999996</v>
      </c>
      <c r="F27" s="504"/>
      <c r="G27" s="332">
        <f t="shared" si="0"/>
        <v>100</v>
      </c>
      <c r="H27" s="800"/>
      <c r="I27" s="803"/>
      <c r="K27" s="798"/>
      <c r="L27" s="802"/>
      <c r="M27" s="799"/>
      <c r="N27" s="799"/>
    </row>
    <row r="28" spans="1:14">
      <c r="A28" s="221"/>
      <c r="B28" s="514" t="s">
        <v>1</v>
      </c>
      <c r="C28" s="540"/>
      <c r="D28" s="540"/>
      <c r="E28" s="503"/>
      <c r="F28" s="503"/>
      <c r="G28" s="286"/>
      <c r="H28" s="800"/>
      <c r="I28" s="801"/>
      <c r="K28" s="798"/>
      <c r="L28" s="802"/>
      <c r="M28" s="799"/>
      <c r="N28" s="799"/>
    </row>
    <row r="29" spans="1:14">
      <c r="A29" s="221" t="s">
        <v>162</v>
      </c>
      <c r="B29" s="514" t="s">
        <v>21</v>
      </c>
      <c r="C29" s="540">
        <v>4897.8999999999996</v>
      </c>
      <c r="D29" s="540"/>
      <c r="E29" s="503">
        <v>4897.8999999999996</v>
      </c>
      <c r="F29" s="503"/>
      <c r="G29" s="286">
        <f t="shared" si="0"/>
        <v>100</v>
      </c>
      <c r="H29" s="800"/>
      <c r="I29" s="801"/>
      <c r="K29" s="798"/>
      <c r="L29" s="802"/>
      <c r="M29" s="799"/>
      <c r="N29" s="799"/>
    </row>
    <row r="30" spans="1:14" ht="20.25" customHeight="1">
      <c r="A30" s="221" t="s">
        <v>305</v>
      </c>
      <c r="B30" s="513" t="s">
        <v>102</v>
      </c>
      <c r="C30" s="505">
        <f>C32</f>
        <v>5265.3</v>
      </c>
      <c r="D30" s="505"/>
      <c r="E30" s="504">
        <f>E32</f>
        <v>5265.3</v>
      </c>
      <c r="F30" s="504"/>
      <c r="G30" s="332">
        <f t="shared" si="0"/>
        <v>100</v>
      </c>
      <c r="H30" s="800"/>
      <c r="I30" s="801"/>
      <c r="K30" s="798"/>
      <c r="L30" s="802"/>
      <c r="M30" s="799"/>
      <c r="N30" s="799"/>
    </row>
    <row r="31" spans="1:14">
      <c r="A31" s="221"/>
      <c r="B31" s="514" t="s">
        <v>1</v>
      </c>
      <c r="C31" s="540"/>
      <c r="D31" s="540"/>
      <c r="E31" s="503"/>
      <c r="F31" s="503"/>
      <c r="G31" s="286"/>
      <c r="H31" s="800"/>
      <c r="I31" s="801"/>
      <c r="K31" s="798"/>
      <c r="L31" s="802"/>
      <c r="M31" s="799"/>
      <c r="N31" s="799"/>
    </row>
    <row r="32" spans="1:14">
      <c r="A32" s="221" t="s">
        <v>163</v>
      </c>
      <c r="B32" s="514" t="s">
        <v>23</v>
      </c>
      <c r="C32" s="540">
        <v>5265.3</v>
      </c>
      <c r="D32" s="540"/>
      <c r="E32" s="503">
        <v>5265.3</v>
      </c>
      <c r="F32" s="503"/>
      <c r="G32" s="286">
        <f t="shared" si="0"/>
        <v>100</v>
      </c>
      <c r="H32" s="800"/>
      <c r="I32" s="801"/>
      <c r="K32" s="798"/>
      <c r="L32" s="802"/>
      <c r="M32" s="799"/>
      <c r="N32" s="799"/>
    </row>
    <row r="33" spans="1:14">
      <c r="A33" s="221" t="s">
        <v>303</v>
      </c>
      <c r="B33" s="513" t="s">
        <v>105</v>
      </c>
      <c r="C33" s="505">
        <f>C35</f>
        <v>4518.5</v>
      </c>
      <c r="D33" s="505"/>
      <c r="E33" s="504">
        <f>E35</f>
        <v>4518.5</v>
      </c>
      <c r="F33" s="504"/>
      <c r="G33" s="332">
        <f t="shared" si="0"/>
        <v>100</v>
      </c>
      <c r="H33" s="800"/>
      <c r="I33" s="801"/>
      <c r="K33" s="798"/>
      <c r="L33" s="802"/>
      <c r="M33" s="799"/>
      <c r="N33" s="799"/>
    </row>
    <row r="34" spans="1:14">
      <c r="A34" s="221"/>
      <c r="B34" s="514" t="s">
        <v>1</v>
      </c>
      <c r="C34" s="540"/>
      <c r="D34" s="540"/>
      <c r="E34" s="503"/>
      <c r="F34" s="503"/>
      <c r="G34" s="286"/>
      <c r="H34" s="800"/>
      <c r="I34" s="801"/>
      <c r="J34" s="794"/>
      <c r="K34" s="798"/>
      <c r="L34" s="799"/>
      <c r="M34" s="799"/>
      <c r="N34" s="799"/>
    </row>
    <row r="35" spans="1:14">
      <c r="A35" s="221" t="s">
        <v>168</v>
      </c>
      <c r="B35" s="514" t="s">
        <v>584</v>
      </c>
      <c r="C35" s="540">
        <v>4518.5</v>
      </c>
      <c r="D35" s="540"/>
      <c r="E35" s="503">
        <v>4518.5</v>
      </c>
      <c r="F35" s="503"/>
      <c r="G35" s="286">
        <f t="shared" si="0"/>
        <v>100</v>
      </c>
      <c r="H35" s="800"/>
      <c r="I35" s="801"/>
      <c r="J35" s="794"/>
      <c r="K35" s="798"/>
      <c r="L35" s="799"/>
      <c r="M35" s="799"/>
      <c r="N35" s="799"/>
    </row>
    <row r="36" spans="1:14">
      <c r="A36" s="221" t="s">
        <v>301</v>
      </c>
      <c r="B36" s="513" t="s">
        <v>107</v>
      </c>
      <c r="C36" s="505">
        <f>C38</f>
        <v>5184.5</v>
      </c>
      <c r="D36" s="505"/>
      <c r="E36" s="504">
        <f>E38</f>
        <v>5184.5</v>
      </c>
      <c r="F36" s="504"/>
      <c r="G36" s="332">
        <f t="shared" si="0"/>
        <v>100</v>
      </c>
      <c r="H36" s="800"/>
      <c r="I36" s="801"/>
      <c r="J36" s="794"/>
      <c r="K36" s="798"/>
      <c r="L36" s="799"/>
      <c r="M36" s="799"/>
      <c r="N36" s="799"/>
    </row>
    <row r="37" spans="1:14">
      <c r="A37" s="221"/>
      <c r="B37" s="514" t="s">
        <v>1</v>
      </c>
      <c r="C37" s="540"/>
      <c r="D37" s="540"/>
      <c r="E37" s="503"/>
      <c r="F37" s="503"/>
      <c r="G37" s="286"/>
      <c r="H37" s="800"/>
      <c r="I37" s="801"/>
      <c r="J37" s="794"/>
      <c r="K37" s="798"/>
      <c r="L37" s="799"/>
      <c r="M37" s="799"/>
      <c r="N37" s="799"/>
    </row>
    <row r="38" spans="1:14">
      <c r="A38" s="221" t="s">
        <v>170</v>
      </c>
      <c r="B38" s="514" t="s">
        <v>325</v>
      </c>
      <c r="C38" s="540">
        <v>5184.5</v>
      </c>
      <c r="D38" s="540"/>
      <c r="E38" s="503">
        <v>5184.5</v>
      </c>
      <c r="F38" s="503"/>
      <c r="G38" s="286">
        <f t="shared" si="0"/>
        <v>100</v>
      </c>
      <c r="H38" s="800"/>
      <c r="I38" s="801"/>
      <c r="J38" s="794"/>
    </row>
    <row r="39" spans="1:14">
      <c r="A39" s="221" t="s">
        <v>299</v>
      </c>
      <c r="B39" s="513" t="s">
        <v>348</v>
      </c>
      <c r="C39" s="505">
        <f>C41</f>
        <v>4201.8999999999996</v>
      </c>
      <c r="D39" s="505"/>
      <c r="E39" s="504">
        <f>E41</f>
        <v>4199.5</v>
      </c>
      <c r="F39" s="504"/>
      <c r="G39" s="332">
        <f t="shared" si="0"/>
        <v>99.942882981508376</v>
      </c>
      <c r="H39" s="800"/>
      <c r="I39" s="801"/>
      <c r="J39" s="794"/>
    </row>
    <row r="40" spans="1:14">
      <c r="A40" s="221"/>
      <c r="B40" s="514" t="s">
        <v>1</v>
      </c>
      <c r="C40" s="540"/>
      <c r="D40" s="540"/>
      <c r="E40" s="503"/>
      <c r="F40" s="503"/>
      <c r="G40" s="286"/>
      <c r="H40" s="800"/>
      <c r="I40" s="801"/>
      <c r="J40" s="794"/>
    </row>
    <row r="41" spans="1:14">
      <c r="A41" s="221" t="s">
        <v>173</v>
      </c>
      <c r="B41" s="514" t="s">
        <v>453</v>
      </c>
      <c r="C41" s="540">
        <v>4201.8999999999996</v>
      </c>
      <c r="D41" s="540"/>
      <c r="E41" s="503">
        <v>4199.5</v>
      </c>
      <c r="F41" s="503"/>
      <c r="G41" s="286">
        <f t="shared" si="0"/>
        <v>99.942882981508376</v>
      </c>
      <c r="H41" s="800"/>
      <c r="I41" s="801"/>
      <c r="J41" s="794"/>
    </row>
    <row r="42" spans="1:14">
      <c r="A42" s="221" t="s">
        <v>297</v>
      </c>
      <c r="B42" s="513" t="s">
        <v>109</v>
      </c>
      <c r="C42" s="505">
        <f>C44</f>
        <v>4100.1000000000004</v>
      </c>
      <c r="D42" s="505"/>
      <c r="E42" s="504">
        <f>E44</f>
        <v>4100.1000000000004</v>
      </c>
      <c r="F42" s="504"/>
      <c r="G42" s="332">
        <f t="shared" si="0"/>
        <v>100</v>
      </c>
      <c r="H42" s="800"/>
      <c r="I42" s="804"/>
      <c r="J42" s="794"/>
    </row>
    <row r="43" spans="1:14">
      <c r="A43" s="221"/>
      <c r="B43" s="514" t="s">
        <v>1</v>
      </c>
      <c r="C43" s="540"/>
      <c r="D43" s="540"/>
      <c r="E43" s="503"/>
      <c r="F43" s="503"/>
      <c r="G43" s="286"/>
      <c r="H43" s="800"/>
      <c r="I43" s="804"/>
      <c r="J43" s="794"/>
    </row>
    <row r="44" spans="1:14">
      <c r="A44" s="221" t="s">
        <v>175</v>
      </c>
      <c r="B44" s="514" t="s">
        <v>32</v>
      </c>
      <c r="C44" s="540">
        <v>4100.1000000000004</v>
      </c>
      <c r="D44" s="540"/>
      <c r="E44" s="503">
        <v>4100.1000000000004</v>
      </c>
      <c r="F44" s="503"/>
      <c r="G44" s="286">
        <f t="shared" si="0"/>
        <v>100</v>
      </c>
      <c r="H44" s="800"/>
      <c r="I44" s="804"/>
      <c r="J44" s="794"/>
    </row>
    <row r="45" spans="1:14">
      <c r="A45" s="221" t="s">
        <v>295</v>
      </c>
      <c r="B45" s="513" t="s">
        <v>112</v>
      </c>
      <c r="C45" s="505">
        <f>C47+C48</f>
        <v>15316</v>
      </c>
      <c r="D45" s="505"/>
      <c r="E45" s="504">
        <f>E47+E48</f>
        <v>15316</v>
      </c>
      <c r="F45" s="504"/>
      <c r="G45" s="332">
        <f t="shared" si="0"/>
        <v>100</v>
      </c>
      <c r="H45" s="800"/>
      <c r="I45" s="804"/>
      <c r="J45" s="794"/>
    </row>
    <row r="46" spans="1:14">
      <c r="A46" s="221"/>
      <c r="B46" s="514" t="s">
        <v>1</v>
      </c>
      <c r="C46" s="540"/>
      <c r="D46" s="540"/>
      <c r="E46" s="503"/>
      <c r="F46" s="503"/>
      <c r="G46" s="286"/>
      <c r="H46" s="800"/>
      <c r="I46" s="804"/>
      <c r="J46" s="794"/>
    </row>
    <row r="47" spans="1:14">
      <c r="A47" s="221" t="s">
        <v>176</v>
      </c>
      <c r="B47" s="514" t="s">
        <v>35</v>
      </c>
      <c r="C47" s="540">
        <v>10116.299999999999</v>
      </c>
      <c r="D47" s="540"/>
      <c r="E47" s="503">
        <v>10116.299999999999</v>
      </c>
      <c r="F47" s="503"/>
      <c r="G47" s="286">
        <f t="shared" si="0"/>
        <v>100</v>
      </c>
      <c r="H47" s="800"/>
      <c r="I47" s="804"/>
      <c r="J47" s="794"/>
      <c r="K47" s="798"/>
      <c r="L47" s="799"/>
      <c r="M47" s="799"/>
      <c r="N47" s="799"/>
    </row>
    <row r="48" spans="1:14">
      <c r="A48" s="221" t="s">
        <v>177</v>
      </c>
      <c r="B48" s="514" t="s">
        <v>631</v>
      </c>
      <c r="C48" s="540">
        <v>5199.7</v>
      </c>
      <c r="D48" s="540"/>
      <c r="E48" s="503">
        <v>5199.7</v>
      </c>
      <c r="F48" s="503"/>
      <c r="G48" s="286">
        <f t="shared" si="0"/>
        <v>100</v>
      </c>
      <c r="H48" s="800"/>
      <c r="I48" s="804"/>
      <c r="J48" s="794"/>
      <c r="K48" s="798"/>
      <c r="L48" s="799"/>
      <c r="M48" s="799"/>
      <c r="N48" s="799"/>
    </row>
    <row r="49" spans="1:14">
      <c r="A49" s="221" t="s">
        <v>293</v>
      </c>
      <c r="B49" s="513" t="s">
        <v>113</v>
      </c>
      <c r="C49" s="505">
        <f>C51</f>
        <v>4171</v>
      </c>
      <c r="D49" s="505"/>
      <c r="E49" s="504">
        <f>E51</f>
        <v>4171</v>
      </c>
      <c r="F49" s="504"/>
      <c r="G49" s="332">
        <f t="shared" si="0"/>
        <v>100</v>
      </c>
      <c r="H49" s="800"/>
      <c r="I49" s="804"/>
      <c r="K49" s="798"/>
      <c r="L49" s="802"/>
      <c r="M49" s="799"/>
      <c r="N49" s="799"/>
    </row>
    <row r="50" spans="1:14">
      <c r="A50" s="221"/>
      <c r="B50" s="514" t="s">
        <v>1</v>
      </c>
      <c r="C50" s="540"/>
      <c r="D50" s="540"/>
      <c r="E50" s="503"/>
      <c r="F50" s="503"/>
      <c r="G50" s="286"/>
      <c r="H50" s="800"/>
      <c r="I50" s="804"/>
      <c r="K50" s="798"/>
      <c r="L50" s="802"/>
      <c r="M50" s="799"/>
      <c r="N50" s="799"/>
    </row>
    <row r="51" spans="1:14">
      <c r="A51" s="221" t="s">
        <v>180</v>
      </c>
      <c r="B51" s="514" t="s">
        <v>383</v>
      </c>
      <c r="C51" s="540">
        <v>4171</v>
      </c>
      <c r="D51" s="540"/>
      <c r="E51" s="503">
        <v>4171</v>
      </c>
      <c r="F51" s="503"/>
      <c r="G51" s="286">
        <f t="shared" si="0"/>
        <v>100</v>
      </c>
      <c r="H51" s="800"/>
      <c r="I51" s="804"/>
      <c r="K51" s="798"/>
      <c r="L51" s="802"/>
      <c r="M51" s="799"/>
      <c r="N51" s="799"/>
    </row>
    <row r="52" spans="1:14">
      <c r="A52" s="221" t="s">
        <v>291</v>
      </c>
      <c r="B52" s="513" t="s">
        <v>114</v>
      </c>
      <c r="C52" s="505">
        <f>C54+C55</f>
        <v>5765.8</v>
      </c>
      <c r="D52" s="505"/>
      <c r="E52" s="504">
        <f>E54+E55</f>
        <v>5765.8</v>
      </c>
      <c r="F52" s="504"/>
      <c r="G52" s="332">
        <f t="shared" si="0"/>
        <v>100</v>
      </c>
      <c r="H52" s="800"/>
      <c r="I52" s="804"/>
      <c r="J52" s="794"/>
      <c r="K52" s="798"/>
      <c r="L52" s="799"/>
      <c r="M52" s="799"/>
      <c r="N52" s="799"/>
    </row>
    <row r="53" spans="1:14">
      <c r="A53" s="221"/>
      <c r="B53" s="514" t="s">
        <v>1</v>
      </c>
      <c r="C53" s="540"/>
      <c r="D53" s="540"/>
      <c r="E53" s="503"/>
      <c r="F53" s="503"/>
      <c r="G53" s="286"/>
      <c r="H53" s="800"/>
      <c r="I53" s="804"/>
      <c r="J53" s="794"/>
      <c r="K53" s="798"/>
      <c r="L53" s="799"/>
      <c r="M53" s="799"/>
      <c r="N53" s="799"/>
    </row>
    <row r="54" spans="1:14">
      <c r="A54" s="221" t="s">
        <v>185</v>
      </c>
      <c r="B54" s="514" t="s">
        <v>466</v>
      </c>
      <c r="C54" s="540">
        <v>4246.5</v>
      </c>
      <c r="D54" s="540"/>
      <c r="E54" s="503">
        <v>4246.5</v>
      </c>
      <c r="F54" s="503"/>
      <c r="G54" s="286">
        <f t="shared" si="0"/>
        <v>100</v>
      </c>
      <c r="H54" s="800"/>
      <c r="I54" s="804"/>
      <c r="J54" s="794"/>
      <c r="K54" s="798"/>
      <c r="L54" s="799"/>
      <c r="M54" s="799"/>
      <c r="N54" s="799"/>
    </row>
    <row r="55" spans="1:14">
      <c r="A55" s="221" t="s">
        <v>186</v>
      </c>
      <c r="B55" s="514" t="s">
        <v>446</v>
      </c>
      <c r="C55" s="540">
        <v>1519.3</v>
      </c>
      <c r="D55" s="540"/>
      <c r="E55" s="503">
        <v>1519.3</v>
      </c>
      <c r="F55" s="503"/>
      <c r="G55" s="286">
        <f t="shared" si="0"/>
        <v>100</v>
      </c>
      <c r="H55" s="800"/>
      <c r="I55" s="804"/>
      <c r="J55" s="794"/>
    </row>
    <row r="56" spans="1:14">
      <c r="A56" s="221" t="s">
        <v>289</v>
      </c>
      <c r="B56" s="513" t="s">
        <v>115</v>
      </c>
      <c r="C56" s="505">
        <f>C58</f>
        <v>4451.3999999999996</v>
      </c>
      <c r="D56" s="505"/>
      <c r="E56" s="505">
        <f>E58</f>
        <v>4451.3999999999996</v>
      </c>
      <c r="F56" s="505"/>
      <c r="G56" s="332">
        <f t="shared" si="0"/>
        <v>100</v>
      </c>
      <c r="H56" s="800"/>
      <c r="I56" s="804"/>
      <c r="J56" s="794"/>
    </row>
    <row r="57" spans="1:14">
      <c r="A57" s="221"/>
      <c r="B57" s="514" t="s">
        <v>1</v>
      </c>
      <c r="C57" s="540"/>
      <c r="D57" s="540"/>
      <c r="E57" s="503"/>
      <c r="F57" s="503"/>
      <c r="G57" s="286"/>
      <c r="H57" s="800"/>
      <c r="I57" s="804"/>
      <c r="J57" s="794"/>
    </row>
    <row r="58" spans="1:14">
      <c r="A58" s="221" t="s">
        <v>187</v>
      </c>
      <c r="B58" s="514" t="s">
        <v>43</v>
      </c>
      <c r="C58" s="540">
        <v>4451.3999999999996</v>
      </c>
      <c r="D58" s="540"/>
      <c r="E58" s="540">
        <v>4451.3999999999996</v>
      </c>
      <c r="F58" s="540"/>
      <c r="G58" s="286">
        <f t="shared" si="0"/>
        <v>100</v>
      </c>
      <c r="H58" s="800"/>
      <c r="I58" s="804"/>
      <c r="J58" s="794"/>
    </row>
    <row r="59" spans="1:14" ht="37.5">
      <c r="A59" s="221" t="s">
        <v>287</v>
      </c>
      <c r="B59" s="513" t="s">
        <v>116</v>
      </c>
      <c r="C59" s="505">
        <f>C61+C62</f>
        <v>6997.6</v>
      </c>
      <c r="D59" s="505"/>
      <c r="E59" s="504">
        <f>E61+E62</f>
        <v>6997.4</v>
      </c>
      <c r="F59" s="504"/>
      <c r="G59" s="332">
        <f t="shared" si="0"/>
        <v>99.997141877215029</v>
      </c>
      <c r="H59" s="800"/>
      <c r="I59" s="804"/>
      <c r="K59" s="795"/>
      <c r="L59" s="805"/>
      <c r="M59" s="794"/>
      <c r="N59" s="794"/>
    </row>
    <row r="60" spans="1:14">
      <c r="A60" s="221"/>
      <c r="B60" s="514" t="s">
        <v>1</v>
      </c>
      <c r="C60" s="540"/>
      <c r="D60" s="540"/>
      <c r="E60" s="503"/>
      <c r="F60" s="503"/>
      <c r="G60" s="286"/>
      <c r="H60" s="800"/>
      <c r="I60" s="804"/>
      <c r="K60" s="795"/>
      <c r="L60" s="805"/>
      <c r="M60" s="794"/>
      <c r="N60" s="794"/>
    </row>
    <row r="61" spans="1:14">
      <c r="A61" s="221" t="s">
        <v>188</v>
      </c>
      <c r="B61" s="514" t="s">
        <v>346</v>
      </c>
      <c r="C61" s="540">
        <v>2685.5</v>
      </c>
      <c r="D61" s="540"/>
      <c r="E61" s="540">
        <v>2685.5</v>
      </c>
      <c r="F61" s="540"/>
      <c r="G61" s="540">
        <f t="shared" si="0"/>
        <v>100</v>
      </c>
      <c r="H61" s="800"/>
      <c r="I61" s="804"/>
      <c r="K61" s="795"/>
      <c r="L61" s="805"/>
      <c r="M61" s="794"/>
      <c r="N61" s="794"/>
    </row>
    <row r="62" spans="1:14" ht="18.75" customHeight="1">
      <c r="A62" s="221" t="s">
        <v>189</v>
      </c>
      <c r="B62" s="514" t="s">
        <v>44</v>
      </c>
      <c r="C62" s="540">
        <v>4312.1000000000004</v>
      </c>
      <c r="D62" s="540"/>
      <c r="E62" s="540">
        <v>4311.8999999999996</v>
      </c>
      <c r="F62" s="540"/>
      <c r="G62" s="540">
        <f t="shared" si="0"/>
        <v>99.995361888638939</v>
      </c>
      <c r="H62" s="800"/>
      <c r="I62" s="804"/>
      <c r="J62" s="794"/>
      <c r="K62" s="795"/>
      <c r="L62" s="794"/>
      <c r="M62" s="794"/>
      <c r="N62" s="794"/>
    </row>
    <row r="63" spans="1:14">
      <c r="A63" s="221">
        <v>16</v>
      </c>
      <c r="B63" s="513" t="s">
        <v>118</v>
      </c>
      <c r="C63" s="505">
        <f>C65</f>
        <v>5250.2</v>
      </c>
      <c r="D63" s="505"/>
      <c r="E63" s="505">
        <f>E65</f>
        <v>5250.2</v>
      </c>
      <c r="F63" s="505"/>
      <c r="G63" s="332">
        <f t="shared" si="0"/>
        <v>100</v>
      </c>
      <c r="H63" s="800"/>
      <c r="I63" s="804"/>
      <c r="J63" s="794"/>
    </row>
    <row r="64" spans="1:14">
      <c r="A64" s="221"/>
      <c r="B64" s="514" t="s">
        <v>1</v>
      </c>
      <c r="C64" s="540"/>
      <c r="D64" s="540"/>
      <c r="E64" s="504"/>
      <c r="F64" s="504"/>
      <c r="G64" s="286"/>
      <c r="H64" s="800"/>
      <c r="I64" s="804"/>
      <c r="J64" s="794"/>
    </row>
    <row r="65" spans="1:13">
      <c r="A65" s="221" t="s">
        <v>191</v>
      </c>
      <c r="B65" s="514" t="s">
        <v>49</v>
      </c>
      <c r="C65" s="540">
        <v>5250.2</v>
      </c>
      <c r="D65" s="540"/>
      <c r="E65" s="540">
        <v>5250.2</v>
      </c>
      <c r="F65" s="540"/>
      <c r="G65" s="286">
        <f t="shared" si="0"/>
        <v>100</v>
      </c>
      <c r="H65" s="800"/>
      <c r="I65" s="804"/>
      <c r="J65" s="794"/>
    </row>
    <row r="66" spans="1:13">
      <c r="A66" s="221" t="s">
        <v>283</v>
      </c>
      <c r="B66" s="513" t="s">
        <v>119</v>
      </c>
      <c r="C66" s="505">
        <f>C68</f>
        <v>4643.7</v>
      </c>
      <c r="D66" s="505"/>
      <c r="E66" s="505">
        <f>E68</f>
        <v>4643.7</v>
      </c>
      <c r="F66" s="505"/>
      <c r="G66" s="332">
        <f t="shared" si="0"/>
        <v>100</v>
      </c>
      <c r="H66" s="800"/>
      <c r="I66" s="804"/>
      <c r="J66" s="794"/>
    </row>
    <row r="67" spans="1:13">
      <c r="A67" s="221"/>
      <c r="B67" s="514" t="s">
        <v>1</v>
      </c>
      <c r="C67" s="540"/>
      <c r="D67" s="540"/>
      <c r="E67" s="504"/>
      <c r="F67" s="504"/>
      <c r="G67" s="286"/>
      <c r="H67" s="800"/>
      <c r="I67" s="804"/>
      <c r="K67" s="798"/>
      <c r="L67" s="799"/>
      <c r="M67" s="799"/>
    </row>
    <row r="68" spans="1:13">
      <c r="A68" s="221" t="s">
        <v>193</v>
      </c>
      <c r="B68" s="806" t="s">
        <v>604</v>
      </c>
      <c r="C68" s="540">
        <v>4643.7</v>
      </c>
      <c r="D68" s="540"/>
      <c r="E68" s="540">
        <v>4643.7</v>
      </c>
      <c r="F68" s="540"/>
      <c r="G68" s="286">
        <f t="shared" si="0"/>
        <v>100</v>
      </c>
      <c r="H68" s="800"/>
      <c r="I68" s="804"/>
      <c r="K68" s="798"/>
      <c r="L68" s="799"/>
      <c r="M68" s="799"/>
    </row>
    <row r="69" spans="1:13">
      <c r="A69" s="221" t="s">
        <v>281</v>
      </c>
      <c r="B69" s="513" t="s">
        <v>121</v>
      </c>
      <c r="C69" s="505">
        <f>C71</f>
        <v>4534.8999999999996</v>
      </c>
      <c r="D69" s="505"/>
      <c r="E69" s="505">
        <f>E71</f>
        <v>4534.8999999999996</v>
      </c>
      <c r="F69" s="505"/>
      <c r="G69" s="332">
        <f t="shared" si="0"/>
        <v>100</v>
      </c>
      <c r="H69" s="800"/>
      <c r="I69" s="804"/>
      <c r="K69" s="798"/>
      <c r="L69" s="802"/>
      <c r="M69" s="799"/>
    </row>
    <row r="70" spans="1:13">
      <c r="A70" s="221"/>
      <c r="B70" s="514" t="s">
        <v>1</v>
      </c>
      <c r="C70" s="540"/>
      <c r="D70" s="540"/>
      <c r="E70" s="503"/>
      <c r="F70" s="503"/>
      <c r="G70" s="286"/>
      <c r="H70" s="800"/>
      <c r="I70" s="804"/>
      <c r="K70" s="798"/>
      <c r="L70" s="802"/>
      <c r="M70" s="799"/>
    </row>
    <row r="71" spans="1:13">
      <c r="A71" s="221" t="s">
        <v>196</v>
      </c>
      <c r="B71" s="514" t="s">
        <v>67</v>
      </c>
      <c r="C71" s="540">
        <v>4534.8999999999996</v>
      </c>
      <c r="D71" s="540"/>
      <c r="E71" s="540">
        <v>4534.8999999999996</v>
      </c>
      <c r="F71" s="540"/>
      <c r="G71" s="286">
        <f t="shared" si="0"/>
        <v>100</v>
      </c>
      <c r="H71" s="800"/>
      <c r="I71" s="804"/>
      <c r="K71" s="798"/>
      <c r="L71" s="802"/>
      <c r="M71" s="799"/>
    </row>
    <row r="72" spans="1:13">
      <c r="A72" s="221" t="s">
        <v>279</v>
      </c>
      <c r="B72" s="513" t="s">
        <v>122</v>
      </c>
      <c r="C72" s="505">
        <f>C74</f>
        <v>4581.1000000000004</v>
      </c>
      <c r="D72" s="505"/>
      <c r="E72" s="505">
        <f>E74</f>
        <v>4581.1000000000004</v>
      </c>
      <c r="F72" s="505"/>
      <c r="G72" s="332">
        <f t="shared" si="0"/>
        <v>100</v>
      </c>
      <c r="H72" s="800"/>
      <c r="I72" s="804"/>
      <c r="K72" s="798"/>
      <c r="L72" s="802"/>
      <c r="M72" s="799"/>
    </row>
    <row r="73" spans="1:13">
      <c r="A73" s="221"/>
      <c r="B73" s="514" t="s">
        <v>1</v>
      </c>
      <c r="C73" s="540"/>
      <c r="D73" s="540"/>
      <c r="E73" s="503"/>
      <c r="F73" s="503"/>
      <c r="G73" s="286"/>
      <c r="H73" s="800"/>
      <c r="I73" s="804"/>
      <c r="K73" s="798"/>
      <c r="L73" s="802"/>
      <c r="M73" s="799"/>
    </row>
    <row r="74" spans="1:13">
      <c r="A74" s="221" t="s">
        <v>198</v>
      </c>
      <c r="B74" s="514" t="s">
        <v>70</v>
      </c>
      <c r="C74" s="540">
        <v>4581.1000000000004</v>
      </c>
      <c r="D74" s="540"/>
      <c r="E74" s="540">
        <v>4581.1000000000004</v>
      </c>
      <c r="F74" s="540"/>
      <c r="G74" s="286">
        <f t="shared" si="0"/>
        <v>100</v>
      </c>
      <c r="H74" s="800"/>
      <c r="I74" s="804"/>
      <c r="J74" s="794"/>
      <c r="K74" s="798"/>
      <c r="L74" s="799"/>
      <c r="M74" s="799"/>
    </row>
    <row r="75" spans="1:13" ht="20.25" customHeight="1">
      <c r="A75" s="221" t="s">
        <v>277</v>
      </c>
      <c r="B75" s="513" t="s">
        <v>123</v>
      </c>
      <c r="C75" s="505">
        <f>C77</f>
        <v>4643.8999999999996</v>
      </c>
      <c r="D75" s="505"/>
      <c r="E75" s="505">
        <f>E77</f>
        <v>4643.8999999999996</v>
      </c>
      <c r="F75" s="505"/>
      <c r="G75" s="332">
        <f t="shared" si="0"/>
        <v>100</v>
      </c>
      <c r="H75" s="800"/>
      <c r="I75" s="804"/>
      <c r="J75" s="794"/>
      <c r="K75" s="798"/>
      <c r="L75" s="799"/>
      <c r="M75" s="799"/>
    </row>
    <row r="76" spans="1:13">
      <c r="A76" s="221"/>
      <c r="B76" s="514" t="s">
        <v>1</v>
      </c>
      <c r="C76" s="540"/>
      <c r="D76" s="540"/>
      <c r="E76" s="503"/>
      <c r="F76" s="503"/>
      <c r="G76" s="286"/>
      <c r="H76" s="800"/>
      <c r="I76" s="804"/>
      <c r="J76" s="794"/>
      <c r="K76" s="798"/>
      <c r="L76" s="799"/>
      <c r="M76" s="799"/>
    </row>
    <row r="77" spans="1:13">
      <c r="A77" s="221" t="s">
        <v>200</v>
      </c>
      <c r="B77" s="514" t="s">
        <v>73</v>
      </c>
      <c r="C77" s="540">
        <v>4643.8999999999996</v>
      </c>
      <c r="D77" s="540"/>
      <c r="E77" s="540">
        <v>4643.8999999999996</v>
      </c>
      <c r="F77" s="540"/>
      <c r="G77" s="286">
        <f t="shared" si="0"/>
        <v>100</v>
      </c>
      <c r="H77" s="800"/>
      <c r="I77" s="804"/>
      <c r="J77" s="794"/>
    </row>
    <row r="78" spans="1:13">
      <c r="A78" s="221" t="s">
        <v>275</v>
      </c>
      <c r="B78" s="513" t="s">
        <v>124</v>
      </c>
      <c r="C78" s="505">
        <f>C80</f>
        <v>4973.2</v>
      </c>
      <c r="D78" s="505"/>
      <c r="E78" s="505">
        <f>E80</f>
        <v>4973.2</v>
      </c>
      <c r="F78" s="505"/>
      <c r="G78" s="332">
        <f t="shared" si="0"/>
        <v>100</v>
      </c>
      <c r="H78" s="800"/>
      <c r="I78" s="804"/>
      <c r="J78" s="794"/>
    </row>
    <row r="79" spans="1:13">
      <c r="A79" s="221"/>
      <c r="B79" s="514" t="s">
        <v>1</v>
      </c>
      <c r="C79" s="540"/>
      <c r="D79" s="540"/>
      <c r="E79" s="503"/>
      <c r="F79" s="503"/>
      <c r="G79" s="286"/>
      <c r="H79" s="800"/>
      <c r="I79" s="804"/>
      <c r="J79" s="794"/>
    </row>
    <row r="80" spans="1:13">
      <c r="A80" s="221" t="s">
        <v>203</v>
      </c>
      <c r="B80" s="514" t="s">
        <v>75</v>
      </c>
      <c r="C80" s="540">
        <v>4973.2</v>
      </c>
      <c r="D80" s="540"/>
      <c r="E80" s="540">
        <v>4973.2</v>
      </c>
      <c r="F80" s="540"/>
      <c r="G80" s="286">
        <f t="shared" si="0"/>
        <v>100</v>
      </c>
      <c r="H80" s="800"/>
      <c r="I80" s="804"/>
      <c r="J80" s="794"/>
    </row>
    <row r="81" spans="1:13">
      <c r="A81" s="221" t="s">
        <v>273</v>
      </c>
      <c r="B81" s="513" t="s">
        <v>125</v>
      </c>
      <c r="C81" s="505">
        <f>C83</f>
        <v>5260.2</v>
      </c>
      <c r="D81" s="505"/>
      <c r="E81" s="505">
        <f>E83</f>
        <v>5260.2</v>
      </c>
      <c r="F81" s="505"/>
      <c r="G81" s="332">
        <f t="shared" si="0"/>
        <v>100</v>
      </c>
      <c r="H81" s="800"/>
      <c r="I81" s="804"/>
    </row>
    <row r="82" spans="1:13">
      <c r="A82" s="221"/>
      <c r="B82" s="514" t="s">
        <v>1</v>
      </c>
      <c r="C82" s="540"/>
      <c r="D82" s="540"/>
      <c r="E82" s="503"/>
      <c r="F82" s="503"/>
      <c r="G82" s="286"/>
      <c r="H82" s="800"/>
      <c r="I82" s="804"/>
    </row>
    <row r="83" spans="1:13" ht="19.5" customHeight="1">
      <c r="A83" s="221" t="s">
        <v>209</v>
      </c>
      <c r="B83" s="514" t="s">
        <v>614</v>
      </c>
      <c r="C83" s="540">
        <v>5260.2</v>
      </c>
      <c r="D83" s="540"/>
      <c r="E83" s="540">
        <v>5260.2</v>
      </c>
      <c r="F83" s="540"/>
      <c r="G83" s="286">
        <f t="shared" si="0"/>
        <v>100</v>
      </c>
      <c r="H83" s="800"/>
      <c r="I83" s="804"/>
    </row>
    <row r="84" spans="1:13">
      <c r="A84" s="221" t="s">
        <v>271</v>
      </c>
      <c r="B84" s="513" t="s">
        <v>126</v>
      </c>
      <c r="C84" s="505">
        <f>C86+C87</f>
        <v>8117.5</v>
      </c>
      <c r="D84" s="505"/>
      <c r="E84" s="504">
        <f>E86+E87</f>
        <v>7806.4</v>
      </c>
      <c r="F84" s="504"/>
      <c r="G84" s="332">
        <f t="shared" si="0"/>
        <v>96.167539267015698</v>
      </c>
      <c r="H84" s="796"/>
      <c r="I84" s="795"/>
      <c r="J84" s="805"/>
      <c r="K84" s="538"/>
    </row>
    <row r="85" spans="1:13">
      <c r="A85" s="221"/>
      <c r="B85" s="514" t="s">
        <v>1</v>
      </c>
      <c r="C85" s="540"/>
      <c r="D85" s="540"/>
      <c r="E85" s="503"/>
      <c r="F85" s="503"/>
      <c r="G85" s="286"/>
      <c r="H85" s="800"/>
      <c r="I85" s="804"/>
    </row>
    <row r="86" spans="1:13">
      <c r="A86" s="221" t="s">
        <v>211</v>
      </c>
      <c r="B86" s="514" t="s">
        <v>80</v>
      </c>
      <c r="C86" s="540">
        <v>3306.5</v>
      </c>
      <c r="D86" s="540"/>
      <c r="E86" s="540">
        <v>3306.5</v>
      </c>
      <c r="F86" s="540"/>
      <c r="G86" s="286">
        <f t="shared" si="0"/>
        <v>100</v>
      </c>
      <c r="H86" s="800"/>
      <c r="I86" s="804"/>
    </row>
    <row r="87" spans="1:13">
      <c r="A87" s="221" t="s">
        <v>559</v>
      </c>
      <c r="B87" s="514" t="s">
        <v>82</v>
      </c>
      <c r="C87" s="540">
        <v>4811</v>
      </c>
      <c r="D87" s="540"/>
      <c r="E87" s="503">
        <v>4499.8999999999996</v>
      </c>
      <c r="F87" s="503"/>
      <c r="G87" s="286">
        <f t="shared" si="0"/>
        <v>93.533568904593636</v>
      </c>
      <c r="H87" s="800"/>
      <c r="I87" s="804"/>
      <c r="K87" s="798"/>
      <c r="L87" s="799"/>
      <c r="M87" s="799"/>
    </row>
    <row r="88" spans="1:13">
      <c r="A88" s="221" t="s">
        <v>269</v>
      </c>
      <c r="B88" s="513" t="s">
        <v>84</v>
      </c>
      <c r="C88" s="505">
        <v>14822.6</v>
      </c>
      <c r="D88" s="505"/>
      <c r="E88" s="505">
        <v>14822.6</v>
      </c>
      <c r="F88" s="505"/>
      <c r="G88" s="332">
        <f t="shared" si="0"/>
        <v>100</v>
      </c>
      <c r="H88" s="800"/>
      <c r="I88" s="804"/>
      <c r="K88" s="798"/>
      <c r="L88" s="802"/>
      <c r="M88" s="799"/>
    </row>
    <row r="89" spans="1:13">
      <c r="A89" s="221" t="s">
        <v>267</v>
      </c>
      <c r="B89" s="513" t="s">
        <v>85</v>
      </c>
      <c r="C89" s="505">
        <v>53686</v>
      </c>
      <c r="D89" s="505"/>
      <c r="E89" s="505">
        <v>53686</v>
      </c>
      <c r="F89" s="505"/>
      <c r="G89" s="332">
        <f t="shared" si="0"/>
        <v>100</v>
      </c>
      <c r="H89" s="800"/>
      <c r="I89" s="804"/>
      <c r="K89" s="798"/>
      <c r="L89" s="802"/>
      <c r="M89" s="799"/>
    </row>
    <row r="90" spans="1:13">
      <c r="A90" s="221" t="s">
        <v>265</v>
      </c>
      <c r="B90" s="513" t="s">
        <v>86</v>
      </c>
      <c r="C90" s="505">
        <v>11744.6</v>
      </c>
      <c r="D90" s="505"/>
      <c r="E90" s="505">
        <v>11744.6</v>
      </c>
      <c r="F90" s="505"/>
      <c r="G90" s="332">
        <f t="shared" si="0"/>
        <v>100</v>
      </c>
      <c r="H90" s="800"/>
      <c r="I90" s="804"/>
      <c r="K90" s="798"/>
      <c r="L90" s="802"/>
      <c r="M90" s="799"/>
    </row>
    <row r="91" spans="1:13">
      <c r="A91" s="221" t="s">
        <v>263</v>
      </c>
      <c r="B91" s="513" t="s">
        <v>87</v>
      </c>
      <c r="C91" s="505">
        <v>15340.6</v>
      </c>
      <c r="D91" s="505"/>
      <c r="E91" s="505">
        <v>15340.6</v>
      </c>
      <c r="F91" s="505"/>
      <c r="G91" s="332">
        <f t="shared" si="0"/>
        <v>100</v>
      </c>
      <c r="H91" s="800"/>
      <c r="I91" s="804"/>
      <c r="K91" s="798"/>
      <c r="L91" s="802"/>
      <c r="M91" s="799"/>
    </row>
    <row r="92" spans="1:13">
      <c r="A92" s="221" t="s">
        <v>223</v>
      </c>
      <c r="B92" s="513" t="s">
        <v>88</v>
      </c>
      <c r="C92" s="505">
        <v>217126.3</v>
      </c>
      <c r="D92" s="505">
        <v>28297.3</v>
      </c>
      <c r="E92" s="505">
        <v>209484.9</v>
      </c>
      <c r="F92" s="505">
        <v>20671.2</v>
      </c>
      <c r="G92" s="332">
        <f>E92/C92*100</f>
        <v>96.480665861298249</v>
      </c>
      <c r="H92" s="807"/>
      <c r="I92" s="804"/>
      <c r="K92" s="798"/>
      <c r="L92" s="802"/>
      <c r="M92" s="799"/>
    </row>
    <row r="93" spans="1:13">
      <c r="A93" s="223"/>
      <c r="B93" s="223" t="s">
        <v>89</v>
      </c>
      <c r="C93" s="503">
        <f>C13+C16+C21+C24+C27+C30+C33+C36+C39+C42+C45+C49+C52+C56+C59+C63+C66+C69+C72+C75+C78+C81+C88+C89+C90+C91+C92+C84</f>
        <v>447726.8</v>
      </c>
      <c r="D93" s="503">
        <f>D13+D16+D21+D24+D27+D30+D33+D36+D39+D42+D45+D49+D52+D56+D59+D63+D66+D69+D72+D75+D78+D81+D88+D89+D90+D91+D92+D84</f>
        <v>28297.3</v>
      </c>
      <c r="E93" s="503">
        <f>E13+E16+E21+E24+E27+E30+E33+E36+E39+E42+E45+E49+E52+E56+E59+E63+E66+E69+E72+E75+E78+E81+E88+E89+E90+E91+E92+E84</f>
        <v>439771.7</v>
      </c>
      <c r="F93" s="503">
        <f>F13+F16+F21+F24+F27+F30+F33+F36+F39+F42+F45+F49+F52+F56+F59+F63+F66+F69+F72+F75+F78+F81+F88+F89+F90+F91+F92+F84</f>
        <v>20671.2</v>
      </c>
      <c r="G93" s="286">
        <f>E93/C93*100</f>
        <v>98.223224519952794</v>
      </c>
      <c r="H93" s="800"/>
      <c r="I93" s="804"/>
      <c r="K93" s="798"/>
      <c r="L93" s="802"/>
      <c r="M93" s="799"/>
    </row>
    <row r="94" spans="1:13">
      <c r="C94" s="808"/>
      <c r="D94" s="808"/>
      <c r="K94" s="798"/>
      <c r="L94" s="799"/>
      <c r="M94" s="799"/>
    </row>
    <row r="95" spans="1:13" ht="18.75" customHeight="1">
      <c r="A95" s="974" t="s">
        <v>92</v>
      </c>
      <c r="B95" s="974"/>
      <c r="C95" s="974"/>
      <c r="D95" s="974"/>
      <c r="E95" s="974"/>
      <c r="F95" s="974"/>
      <c r="G95" s="974"/>
      <c r="K95" s="798"/>
      <c r="L95" s="799"/>
      <c r="M95" s="799"/>
    </row>
    <row r="98" spans="2:6">
      <c r="E98" s="808"/>
      <c r="F98" s="808"/>
    </row>
    <row r="99" spans="2:6">
      <c r="C99" s="585"/>
      <c r="D99" s="585"/>
      <c r="E99" s="585"/>
      <c r="F99" s="585"/>
    </row>
    <row r="101" spans="2:6">
      <c r="B101" s="809"/>
    </row>
  </sheetData>
  <autoFilter ref="A11:N93"/>
  <customSheetViews>
    <customSheetView guid="{4165943C-756F-4CCF-9247-CE2CFD5C8A6E}" showPageBreaks="1" topLeftCell="A52">
      <selection activeCell="E61" sqref="E61:E66"/>
      <pageMargins left="0.78740157480314965" right="0.31496062992125984" top="0.74803149606299213" bottom="0.46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showPageBreaks="1" topLeftCell="A64">
      <selection activeCell="D25" sqref="D25"/>
      <pageMargins left="0.78740157480314965" right="0.31496062992125984" top="0.74803149606299213" bottom="0.35433070866141736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B576D719-61CB-4288-93D5-A83B12AD9238}" showPageBreaks="1">
      <selection activeCell="H7" sqref="H7"/>
      <pageMargins left="0.78740157480314965" right="0.31496062992125984" top="0.74803149606299213" bottom="0.35433070866141736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9FFDC49B-567C-47F9-93E0-A54EE725B9D9}">
      <selection activeCell="E6" sqref="E6:E7"/>
      <pageMargins left="0.78740157480314965" right="0.31496062992125984" top="0.74803149606299213" bottom="0.35433070866141736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6F7F94C3-6637-4894-B83A-C8AF9202C62B}" showPageBreaks="1" topLeftCell="A4">
      <selection activeCell="I18" sqref="I18"/>
      <pageMargins left="0.78740157480314965" right="0.31496062992125984" top="0.74803149606299213" bottom="0.35433070866141736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5C07212E-82C1-4D83-BD39-AC2BD6D97870}" showPageBreaks="1">
      <selection activeCell="I18" sqref="I18"/>
      <pageMargins left="0.78740157480314965" right="0.31496062992125984" top="0.74803149606299213" bottom="0.35433070866141736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D3711D91-0EFF-403F-B1CB-699C878CEC92}" showPageBreaks="1">
      <selection activeCell="E6" sqref="E6:E7"/>
      <pageMargins left="0.78740157480314965" right="0.31496062992125984" top="0.74803149606299213" bottom="0.35433070866141736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8">
    <mergeCell ref="A95:G95"/>
    <mergeCell ref="A8:G8"/>
    <mergeCell ref="A7:G7"/>
    <mergeCell ref="A10:A11"/>
    <mergeCell ref="B10:B11"/>
    <mergeCell ref="G10:G11"/>
    <mergeCell ref="C10:D10"/>
    <mergeCell ref="E10:F10"/>
  </mergeCells>
  <pageMargins left="0.6692913385826772" right="0.39370078740157483" top="0.94488188976377963" bottom="0.43307086614173229" header="0.43307086614173229" footer="0.31496062992125984"/>
  <pageSetup paperSize="9" orientation="landscape" r:id="rId8"/>
  <headerFooter differentFirst="1">
    <oddHeader>&amp;C&amp;P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0"/>
  </sheetPr>
  <dimension ref="A1:N18"/>
  <sheetViews>
    <sheetView workbookViewId="0">
      <selection activeCell="B1" sqref="B1"/>
    </sheetView>
  </sheetViews>
  <sheetFormatPr defaultRowHeight="18.75"/>
  <cols>
    <col min="1" max="1" width="4.85546875" style="481" bestFit="1" customWidth="1"/>
    <col min="2" max="2" width="36.140625" style="232" customWidth="1"/>
    <col min="3" max="3" width="15.85546875" style="233" customWidth="1"/>
    <col min="4" max="4" width="15.140625" style="230" customWidth="1"/>
    <col min="5" max="5" width="14.7109375" style="230" customWidth="1"/>
    <col min="6" max="6" width="9.140625" style="230"/>
    <col min="7" max="7" width="16.140625" style="230" customWidth="1"/>
    <col min="8" max="8" width="16.42578125" style="230" customWidth="1"/>
    <col min="9" max="256" width="9.140625" style="230"/>
    <col min="257" max="257" width="6.28515625" style="230" customWidth="1"/>
    <col min="258" max="258" width="39.42578125" style="230" customWidth="1"/>
    <col min="259" max="259" width="14.28515625" style="230" customWidth="1"/>
    <col min="260" max="260" width="16.140625" style="230" customWidth="1"/>
    <col min="261" max="261" width="15.5703125" style="230" customWidth="1"/>
    <col min="262" max="512" width="9.140625" style="230"/>
    <col min="513" max="513" width="6.28515625" style="230" customWidth="1"/>
    <col min="514" max="514" width="39.42578125" style="230" customWidth="1"/>
    <col min="515" max="515" width="14.28515625" style="230" customWidth="1"/>
    <col min="516" max="516" width="16.140625" style="230" customWidth="1"/>
    <col min="517" max="517" width="15.5703125" style="230" customWidth="1"/>
    <col min="518" max="768" width="9.140625" style="230"/>
    <col min="769" max="769" width="6.28515625" style="230" customWidth="1"/>
    <col min="770" max="770" width="39.42578125" style="230" customWidth="1"/>
    <col min="771" max="771" width="14.28515625" style="230" customWidth="1"/>
    <col min="772" max="772" width="16.140625" style="230" customWidth="1"/>
    <col min="773" max="773" width="15.5703125" style="230" customWidth="1"/>
    <col min="774" max="1024" width="9.140625" style="230"/>
    <col min="1025" max="1025" width="6.28515625" style="230" customWidth="1"/>
    <col min="1026" max="1026" width="39.42578125" style="230" customWidth="1"/>
    <col min="1027" max="1027" width="14.28515625" style="230" customWidth="1"/>
    <col min="1028" max="1028" width="16.140625" style="230" customWidth="1"/>
    <col min="1029" max="1029" width="15.5703125" style="230" customWidth="1"/>
    <col min="1030" max="1280" width="9.140625" style="230"/>
    <col min="1281" max="1281" width="6.28515625" style="230" customWidth="1"/>
    <col min="1282" max="1282" width="39.42578125" style="230" customWidth="1"/>
    <col min="1283" max="1283" width="14.28515625" style="230" customWidth="1"/>
    <col min="1284" max="1284" width="16.140625" style="230" customWidth="1"/>
    <col min="1285" max="1285" width="15.5703125" style="230" customWidth="1"/>
    <col min="1286" max="1536" width="9.140625" style="230"/>
    <col min="1537" max="1537" width="6.28515625" style="230" customWidth="1"/>
    <col min="1538" max="1538" width="39.42578125" style="230" customWidth="1"/>
    <col min="1539" max="1539" width="14.28515625" style="230" customWidth="1"/>
    <col min="1540" max="1540" width="16.140625" style="230" customWidth="1"/>
    <col min="1541" max="1541" width="15.5703125" style="230" customWidth="1"/>
    <col min="1542" max="1792" width="9.140625" style="230"/>
    <col min="1793" max="1793" width="6.28515625" style="230" customWidth="1"/>
    <col min="1794" max="1794" width="39.42578125" style="230" customWidth="1"/>
    <col min="1795" max="1795" width="14.28515625" style="230" customWidth="1"/>
    <col min="1796" max="1796" width="16.140625" style="230" customWidth="1"/>
    <col min="1797" max="1797" width="15.5703125" style="230" customWidth="1"/>
    <col min="1798" max="2048" width="9.140625" style="230"/>
    <col min="2049" max="2049" width="6.28515625" style="230" customWidth="1"/>
    <col min="2050" max="2050" width="39.42578125" style="230" customWidth="1"/>
    <col min="2051" max="2051" width="14.28515625" style="230" customWidth="1"/>
    <col min="2052" max="2052" width="16.140625" style="230" customWidth="1"/>
    <col min="2053" max="2053" width="15.5703125" style="230" customWidth="1"/>
    <col min="2054" max="2304" width="9.140625" style="230"/>
    <col min="2305" max="2305" width="6.28515625" style="230" customWidth="1"/>
    <col min="2306" max="2306" width="39.42578125" style="230" customWidth="1"/>
    <col min="2307" max="2307" width="14.28515625" style="230" customWidth="1"/>
    <col min="2308" max="2308" width="16.140625" style="230" customWidth="1"/>
    <col min="2309" max="2309" width="15.5703125" style="230" customWidth="1"/>
    <col min="2310" max="2560" width="9.140625" style="230"/>
    <col min="2561" max="2561" width="6.28515625" style="230" customWidth="1"/>
    <col min="2562" max="2562" width="39.42578125" style="230" customWidth="1"/>
    <col min="2563" max="2563" width="14.28515625" style="230" customWidth="1"/>
    <col min="2564" max="2564" width="16.140625" style="230" customWidth="1"/>
    <col min="2565" max="2565" width="15.5703125" style="230" customWidth="1"/>
    <col min="2566" max="2816" width="9.140625" style="230"/>
    <col min="2817" max="2817" width="6.28515625" style="230" customWidth="1"/>
    <col min="2818" max="2818" width="39.42578125" style="230" customWidth="1"/>
    <col min="2819" max="2819" width="14.28515625" style="230" customWidth="1"/>
    <col min="2820" max="2820" width="16.140625" style="230" customWidth="1"/>
    <col min="2821" max="2821" width="15.5703125" style="230" customWidth="1"/>
    <col min="2822" max="3072" width="9.140625" style="230"/>
    <col min="3073" max="3073" width="6.28515625" style="230" customWidth="1"/>
    <col min="3074" max="3074" width="39.42578125" style="230" customWidth="1"/>
    <col min="3075" max="3075" width="14.28515625" style="230" customWidth="1"/>
    <col min="3076" max="3076" width="16.140625" style="230" customWidth="1"/>
    <col min="3077" max="3077" width="15.5703125" style="230" customWidth="1"/>
    <col min="3078" max="3328" width="9.140625" style="230"/>
    <col min="3329" max="3329" width="6.28515625" style="230" customWidth="1"/>
    <col min="3330" max="3330" width="39.42578125" style="230" customWidth="1"/>
    <col min="3331" max="3331" width="14.28515625" style="230" customWidth="1"/>
    <col min="3332" max="3332" width="16.140625" style="230" customWidth="1"/>
    <col min="3333" max="3333" width="15.5703125" style="230" customWidth="1"/>
    <col min="3334" max="3584" width="9.140625" style="230"/>
    <col min="3585" max="3585" width="6.28515625" style="230" customWidth="1"/>
    <col min="3586" max="3586" width="39.42578125" style="230" customWidth="1"/>
    <col min="3587" max="3587" width="14.28515625" style="230" customWidth="1"/>
    <col min="3588" max="3588" width="16.140625" style="230" customWidth="1"/>
    <col min="3589" max="3589" width="15.5703125" style="230" customWidth="1"/>
    <col min="3590" max="3840" width="9.140625" style="230"/>
    <col min="3841" max="3841" width="6.28515625" style="230" customWidth="1"/>
    <col min="3842" max="3842" width="39.42578125" style="230" customWidth="1"/>
    <col min="3843" max="3843" width="14.28515625" style="230" customWidth="1"/>
    <col min="3844" max="3844" width="16.140625" style="230" customWidth="1"/>
    <col min="3845" max="3845" width="15.5703125" style="230" customWidth="1"/>
    <col min="3846" max="4096" width="9.140625" style="230"/>
    <col min="4097" max="4097" width="6.28515625" style="230" customWidth="1"/>
    <col min="4098" max="4098" width="39.42578125" style="230" customWidth="1"/>
    <col min="4099" max="4099" width="14.28515625" style="230" customWidth="1"/>
    <col min="4100" max="4100" width="16.140625" style="230" customWidth="1"/>
    <col min="4101" max="4101" width="15.5703125" style="230" customWidth="1"/>
    <col min="4102" max="4352" width="9.140625" style="230"/>
    <col min="4353" max="4353" width="6.28515625" style="230" customWidth="1"/>
    <col min="4354" max="4354" width="39.42578125" style="230" customWidth="1"/>
    <col min="4355" max="4355" width="14.28515625" style="230" customWidth="1"/>
    <col min="4356" max="4356" width="16.140625" style="230" customWidth="1"/>
    <col min="4357" max="4357" width="15.5703125" style="230" customWidth="1"/>
    <col min="4358" max="4608" width="9.140625" style="230"/>
    <col min="4609" max="4609" width="6.28515625" style="230" customWidth="1"/>
    <col min="4610" max="4610" width="39.42578125" style="230" customWidth="1"/>
    <col min="4611" max="4611" width="14.28515625" style="230" customWidth="1"/>
    <col min="4612" max="4612" width="16.140625" style="230" customWidth="1"/>
    <col min="4613" max="4613" width="15.5703125" style="230" customWidth="1"/>
    <col min="4614" max="4864" width="9.140625" style="230"/>
    <col min="4865" max="4865" width="6.28515625" style="230" customWidth="1"/>
    <col min="4866" max="4866" width="39.42578125" style="230" customWidth="1"/>
    <col min="4867" max="4867" width="14.28515625" style="230" customWidth="1"/>
    <col min="4868" max="4868" width="16.140625" style="230" customWidth="1"/>
    <col min="4869" max="4869" width="15.5703125" style="230" customWidth="1"/>
    <col min="4870" max="5120" width="9.140625" style="230"/>
    <col min="5121" max="5121" width="6.28515625" style="230" customWidth="1"/>
    <col min="5122" max="5122" width="39.42578125" style="230" customWidth="1"/>
    <col min="5123" max="5123" width="14.28515625" style="230" customWidth="1"/>
    <col min="5124" max="5124" width="16.140625" style="230" customWidth="1"/>
    <col min="5125" max="5125" width="15.5703125" style="230" customWidth="1"/>
    <col min="5126" max="5376" width="9.140625" style="230"/>
    <col min="5377" max="5377" width="6.28515625" style="230" customWidth="1"/>
    <col min="5378" max="5378" width="39.42578125" style="230" customWidth="1"/>
    <col min="5379" max="5379" width="14.28515625" style="230" customWidth="1"/>
    <col min="5380" max="5380" width="16.140625" style="230" customWidth="1"/>
    <col min="5381" max="5381" width="15.5703125" style="230" customWidth="1"/>
    <col min="5382" max="5632" width="9.140625" style="230"/>
    <col min="5633" max="5633" width="6.28515625" style="230" customWidth="1"/>
    <col min="5634" max="5634" width="39.42578125" style="230" customWidth="1"/>
    <col min="5635" max="5635" width="14.28515625" style="230" customWidth="1"/>
    <col min="5636" max="5636" width="16.140625" style="230" customWidth="1"/>
    <col min="5637" max="5637" width="15.5703125" style="230" customWidth="1"/>
    <col min="5638" max="5888" width="9.140625" style="230"/>
    <col min="5889" max="5889" width="6.28515625" style="230" customWidth="1"/>
    <col min="5890" max="5890" width="39.42578125" style="230" customWidth="1"/>
    <col min="5891" max="5891" width="14.28515625" style="230" customWidth="1"/>
    <col min="5892" max="5892" width="16.140625" style="230" customWidth="1"/>
    <col min="5893" max="5893" width="15.5703125" style="230" customWidth="1"/>
    <col min="5894" max="6144" width="9.140625" style="230"/>
    <col min="6145" max="6145" width="6.28515625" style="230" customWidth="1"/>
    <col min="6146" max="6146" width="39.42578125" style="230" customWidth="1"/>
    <col min="6147" max="6147" width="14.28515625" style="230" customWidth="1"/>
    <col min="6148" max="6148" width="16.140625" style="230" customWidth="1"/>
    <col min="6149" max="6149" width="15.5703125" style="230" customWidth="1"/>
    <col min="6150" max="6400" width="9.140625" style="230"/>
    <col min="6401" max="6401" width="6.28515625" style="230" customWidth="1"/>
    <col min="6402" max="6402" width="39.42578125" style="230" customWidth="1"/>
    <col min="6403" max="6403" width="14.28515625" style="230" customWidth="1"/>
    <col min="6404" max="6404" width="16.140625" style="230" customWidth="1"/>
    <col min="6405" max="6405" width="15.5703125" style="230" customWidth="1"/>
    <col min="6406" max="6656" width="9.140625" style="230"/>
    <col min="6657" max="6657" width="6.28515625" style="230" customWidth="1"/>
    <col min="6658" max="6658" width="39.42578125" style="230" customWidth="1"/>
    <col min="6659" max="6659" width="14.28515625" style="230" customWidth="1"/>
    <col min="6660" max="6660" width="16.140625" style="230" customWidth="1"/>
    <col min="6661" max="6661" width="15.5703125" style="230" customWidth="1"/>
    <col min="6662" max="6912" width="9.140625" style="230"/>
    <col min="6913" max="6913" width="6.28515625" style="230" customWidth="1"/>
    <col min="6914" max="6914" width="39.42578125" style="230" customWidth="1"/>
    <col min="6915" max="6915" width="14.28515625" style="230" customWidth="1"/>
    <col min="6916" max="6916" width="16.140625" style="230" customWidth="1"/>
    <col min="6917" max="6917" width="15.5703125" style="230" customWidth="1"/>
    <col min="6918" max="7168" width="9.140625" style="230"/>
    <col min="7169" max="7169" width="6.28515625" style="230" customWidth="1"/>
    <col min="7170" max="7170" width="39.42578125" style="230" customWidth="1"/>
    <col min="7171" max="7171" width="14.28515625" style="230" customWidth="1"/>
    <col min="7172" max="7172" width="16.140625" style="230" customWidth="1"/>
    <col min="7173" max="7173" width="15.5703125" style="230" customWidth="1"/>
    <col min="7174" max="7424" width="9.140625" style="230"/>
    <col min="7425" max="7425" width="6.28515625" style="230" customWidth="1"/>
    <col min="7426" max="7426" width="39.42578125" style="230" customWidth="1"/>
    <col min="7427" max="7427" width="14.28515625" style="230" customWidth="1"/>
    <col min="7428" max="7428" width="16.140625" style="230" customWidth="1"/>
    <col min="7429" max="7429" width="15.5703125" style="230" customWidth="1"/>
    <col min="7430" max="7680" width="9.140625" style="230"/>
    <col min="7681" max="7681" width="6.28515625" style="230" customWidth="1"/>
    <col min="7682" max="7682" width="39.42578125" style="230" customWidth="1"/>
    <col min="7683" max="7683" width="14.28515625" style="230" customWidth="1"/>
    <col min="7684" max="7684" width="16.140625" style="230" customWidth="1"/>
    <col min="7685" max="7685" width="15.5703125" style="230" customWidth="1"/>
    <col min="7686" max="7936" width="9.140625" style="230"/>
    <col min="7937" max="7937" width="6.28515625" style="230" customWidth="1"/>
    <col min="7938" max="7938" width="39.42578125" style="230" customWidth="1"/>
    <col min="7939" max="7939" width="14.28515625" style="230" customWidth="1"/>
    <col min="7940" max="7940" width="16.140625" style="230" customWidth="1"/>
    <col min="7941" max="7941" width="15.5703125" style="230" customWidth="1"/>
    <col min="7942" max="8192" width="9.140625" style="230"/>
    <col min="8193" max="8193" width="6.28515625" style="230" customWidth="1"/>
    <col min="8194" max="8194" width="39.42578125" style="230" customWidth="1"/>
    <col min="8195" max="8195" width="14.28515625" style="230" customWidth="1"/>
    <col min="8196" max="8196" width="16.140625" style="230" customWidth="1"/>
    <col min="8197" max="8197" width="15.5703125" style="230" customWidth="1"/>
    <col min="8198" max="8448" width="9.140625" style="230"/>
    <col min="8449" max="8449" width="6.28515625" style="230" customWidth="1"/>
    <col min="8450" max="8450" width="39.42578125" style="230" customWidth="1"/>
    <col min="8451" max="8451" width="14.28515625" style="230" customWidth="1"/>
    <col min="8452" max="8452" width="16.140625" style="230" customWidth="1"/>
    <col min="8453" max="8453" width="15.5703125" style="230" customWidth="1"/>
    <col min="8454" max="8704" width="9.140625" style="230"/>
    <col min="8705" max="8705" width="6.28515625" style="230" customWidth="1"/>
    <col min="8706" max="8706" width="39.42578125" style="230" customWidth="1"/>
    <col min="8707" max="8707" width="14.28515625" style="230" customWidth="1"/>
    <col min="8708" max="8708" width="16.140625" style="230" customWidth="1"/>
    <col min="8709" max="8709" width="15.5703125" style="230" customWidth="1"/>
    <col min="8710" max="8960" width="9.140625" style="230"/>
    <col min="8961" max="8961" width="6.28515625" style="230" customWidth="1"/>
    <col min="8962" max="8962" width="39.42578125" style="230" customWidth="1"/>
    <col min="8963" max="8963" width="14.28515625" style="230" customWidth="1"/>
    <col min="8964" max="8964" width="16.140625" style="230" customWidth="1"/>
    <col min="8965" max="8965" width="15.5703125" style="230" customWidth="1"/>
    <col min="8966" max="9216" width="9.140625" style="230"/>
    <col min="9217" max="9217" width="6.28515625" style="230" customWidth="1"/>
    <col min="9218" max="9218" width="39.42578125" style="230" customWidth="1"/>
    <col min="9219" max="9219" width="14.28515625" style="230" customWidth="1"/>
    <col min="9220" max="9220" width="16.140625" style="230" customWidth="1"/>
    <col min="9221" max="9221" width="15.5703125" style="230" customWidth="1"/>
    <col min="9222" max="9472" width="9.140625" style="230"/>
    <col min="9473" max="9473" width="6.28515625" style="230" customWidth="1"/>
    <col min="9474" max="9474" width="39.42578125" style="230" customWidth="1"/>
    <col min="9475" max="9475" width="14.28515625" style="230" customWidth="1"/>
    <col min="9476" max="9476" width="16.140625" style="230" customWidth="1"/>
    <col min="9477" max="9477" width="15.5703125" style="230" customWidth="1"/>
    <col min="9478" max="9728" width="9.140625" style="230"/>
    <col min="9729" max="9729" width="6.28515625" style="230" customWidth="1"/>
    <col min="9730" max="9730" width="39.42578125" style="230" customWidth="1"/>
    <col min="9731" max="9731" width="14.28515625" style="230" customWidth="1"/>
    <col min="9732" max="9732" width="16.140625" style="230" customWidth="1"/>
    <col min="9733" max="9733" width="15.5703125" style="230" customWidth="1"/>
    <col min="9734" max="9984" width="9.140625" style="230"/>
    <col min="9985" max="9985" width="6.28515625" style="230" customWidth="1"/>
    <col min="9986" max="9986" width="39.42578125" style="230" customWidth="1"/>
    <col min="9987" max="9987" width="14.28515625" style="230" customWidth="1"/>
    <col min="9988" max="9988" width="16.140625" style="230" customWidth="1"/>
    <col min="9989" max="9989" width="15.5703125" style="230" customWidth="1"/>
    <col min="9990" max="10240" width="9.140625" style="230"/>
    <col min="10241" max="10241" width="6.28515625" style="230" customWidth="1"/>
    <col min="10242" max="10242" width="39.42578125" style="230" customWidth="1"/>
    <col min="10243" max="10243" width="14.28515625" style="230" customWidth="1"/>
    <col min="10244" max="10244" width="16.140625" style="230" customWidth="1"/>
    <col min="10245" max="10245" width="15.5703125" style="230" customWidth="1"/>
    <col min="10246" max="10496" width="9.140625" style="230"/>
    <col min="10497" max="10497" width="6.28515625" style="230" customWidth="1"/>
    <col min="10498" max="10498" width="39.42578125" style="230" customWidth="1"/>
    <col min="10499" max="10499" width="14.28515625" style="230" customWidth="1"/>
    <col min="10500" max="10500" width="16.140625" style="230" customWidth="1"/>
    <col min="10501" max="10501" width="15.5703125" style="230" customWidth="1"/>
    <col min="10502" max="10752" width="9.140625" style="230"/>
    <col min="10753" max="10753" width="6.28515625" style="230" customWidth="1"/>
    <col min="10754" max="10754" width="39.42578125" style="230" customWidth="1"/>
    <col min="10755" max="10755" width="14.28515625" style="230" customWidth="1"/>
    <col min="10756" max="10756" width="16.140625" style="230" customWidth="1"/>
    <col min="10757" max="10757" width="15.5703125" style="230" customWidth="1"/>
    <col min="10758" max="11008" width="9.140625" style="230"/>
    <col min="11009" max="11009" width="6.28515625" style="230" customWidth="1"/>
    <col min="11010" max="11010" width="39.42578125" style="230" customWidth="1"/>
    <col min="11011" max="11011" width="14.28515625" style="230" customWidth="1"/>
    <col min="11012" max="11012" width="16.140625" style="230" customWidth="1"/>
    <col min="11013" max="11013" width="15.5703125" style="230" customWidth="1"/>
    <col min="11014" max="11264" width="9.140625" style="230"/>
    <col min="11265" max="11265" width="6.28515625" style="230" customWidth="1"/>
    <col min="11266" max="11266" width="39.42578125" style="230" customWidth="1"/>
    <col min="11267" max="11267" width="14.28515625" style="230" customWidth="1"/>
    <col min="11268" max="11268" width="16.140625" style="230" customWidth="1"/>
    <col min="11269" max="11269" width="15.5703125" style="230" customWidth="1"/>
    <col min="11270" max="11520" width="9.140625" style="230"/>
    <col min="11521" max="11521" width="6.28515625" style="230" customWidth="1"/>
    <col min="11522" max="11522" width="39.42578125" style="230" customWidth="1"/>
    <col min="11523" max="11523" width="14.28515625" style="230" customWidth="1"/>
    <col min="11524" max="11524" width="16.140625" style="230" customWidth="1"/>
    <col min="11525" max="11525" width="15.5703125" style="230" customWidth="1"/>
    <col min="11526" max="11776" width="9.140625" style="230"/>
    <col min="11777" max="11777" width="6.28515625" style="230" customWidth="1"/>
    <col min="11778" max="11778" width="39.42578125" style="230" customWidth="1"/>
    <col min="11779" max="11779" width="14.28515625" style="230" customWidth="1"/>
    <col min="11780" max="11780" width="16.140625" style="230" customWidth="1"/>
    <col min="11781" max="11781" width="15.5703125" style="230" customWidth="1"/>
    <col min="11782" max="12032" width="9.140625" style="230"/>
    <col min="12033" max="12033" width="6.28515625" style="230" customWidth="1"/>
    <col min="12034" max="12034" width="39.42578125" style="230" customWidth="1"/>
    <col min="12035" max="12035" width="14.28515625" style="230" customWidth="1"/>
    <col min="12036" max="12036" width="16.140625" style="230" customWidth="1"/>
    <col min="12037" max="12037" width="15.5703125" style="230" customWidth="1"/>
    <col min="12038" max="12288" width="9.140625" style="230"/>
    <col min="12289" max="12289" width="6.28515625" style="230" customWidth="1"/>
    <col min="12290" max="12290" width="39.42578125" style="230" customWidth="1"/>
    <col min="12291" max="12291" width="14.28515625" style="230" customWidth="1"/>
    <col min="12292" max="12292" width="16.140625" style="230" customWidth="1"/>
    <col min="12293" max="12293" width="15.5703125" style="230" customWidth="1"/>
    <col min="12294" max="12544" width="9.140625" style="230"/>
    <col min="12545" max="12545" width="6.28515625" style="230" customWidth="1"/>
    <col min="12546" max="12546" width="39.42578125" style="230" customWidth="1"/>
    <col min="12547" max="12547" width="14.28515625" style="230" customWidth="1"/>
    <col min="12548" max="12548" width="16.140625" style="230" customWidth="1"/>
    <col min="12549" max="12549" width="15.5703125" style="230" customWidth="1"/>
    <col min="12550" max="12800" width="9.140625" style="230"/>
    <col min="12801" max="12801" width="6.28515625" style="230" customWidth="1"/>
    <col min="12802" max="12802" width="39.42578125" style="230" customWidth="1"/>
    <col min="12803" max="12803" width="14.28515625" style="230" customWidth="1"/>
    <col min="12804" max="12804" width="16.140625" style="230" customWidth="1"/>
    <col min="12805" max="12805" width="15.5703125" style="230" customWidth="1"/>
    <col min="12806" max="13056" width="9.140625" style="230"/>
    <col min="13057" max="13057" width="6.28515625" style="230" customWidth="1"/>
    <col min="13058" max="13058" width="39.42578125" style="230" customWidth="1"/>
    <col min="13059" max="13059" width="14.28515625" style="230" customWidth="1"/>
    <col min="13060" max="13060" width="16.140625" style="230" customWidth="1"/>
    <col min="13061" max="13061" width="15.5703125" style="230" customWidth="1"/>
    <col min="13062" max="13312" width="9.140625" style="230"/>
    <col min="13313" max="13313" width="6.28515625" style="230" customWidth="1"/>
    <col min="13314" max="13314" width="39.42578125" style="230" customWidth="1"/>
    <col min="13315" max="13315" width="14.28515625" style="230" customWidth="1"/>
    <col min="13316" max="13316" width="16.140625" style="230" customWidth="1"/>
    <col min="13317" max="13317" width="15.5703125" style="230" customWidth="1"/>
    <col min="13318" max="13568" width="9.140625" style="230"/>
    <col min="13569" max="13569" width="6.28515625" style="230" customWidth="1"/>
    <col min="13570" max="13570" width="39.42578125" style="230" customWidth="1"/>
    <col min="13571" max="13571" width="14.28515625" style="230" customWidth="1"/>
    <col min="13572" max="13572" width="16.140625" style="230" customWidth="1"/>
    <col min="13573" max="13573" width="15.5703125" style="230" customWidth="1"/>
    <col min="13574" max="13824" width="9.140625" style="230"/>
    <col min="13825" max="13825" width="6.28515625" style="230" customWidth="1"/>
    <col min="13826" max="13826" width="39.42578125" style="230" customWidth="1"/>
    <col min="13827" max="13827" width="14.28515625" style="230" customWidth="1"/>
    <col min="13828" max="13828" width="16.140625" style="230" customWidth="1"/>
    <col min="13829" max="13829" width="15.5703125" style="230" customWidth="1"/>
    <col min="13830" max="14080" width="9.140625" style="230"/>
    <col min="14081" max="14081" width="6.28515625" style="230" customWidth="1"/>
    <col min="14082" max="14082" width="39.42578125" style="230" customWidth="1"/>
    <col min="14083" max="14083" width="14.28515625" style="230" customWidth="1"/>
    <col min="14084" max="14084" width="16.140625" style="230" customWidth="1"/>
    <col min="14085" max="14085" width="15.5703125" style="230" customWidth="1"/>
    <col min="14086" max="14336" width="9.140625" style="230"/>
    <col min="14337" max="14337" width="6.28515625" style="230" customWidth="1"/>
    <col min="14338" max="14338" width="39.42578125" style="230" customWidth="1"/>
    <col min="14339" max="14339" width="14.28515625" style="230" customWidth="1"/>
    <col min="14340" max="14340" width="16.140625" style="230" customWidth="1"/>
    <col min="14341" max="14341" width="15.5703125" style="230" customWidth="1"/>
    <col min="14342" max="14592" width="9.140625" style="230"/>
    <col min="14593" max="14593" width="6.28515625" style="230" customWidth="1"/>
    <col min="14594" max="14594" width="39.42578125" style="230" customWidth="1"/>
    <col min="14595" max="14595" width="14.28515625" style="230" customWidth="1"/>
    <col min="14596" max="14596" width="16.140625" style="230" customWidth="1"/>
    <col min="14597" max="14597" width="15.5703125" style="230" customWidth="1"/>
    <col min="14598" max="14848" width="9.140625" style="230"/>
    <col min="14849" max="14849" width="6.28515625" style="230" customWidth="1"/>
    <col min="14850" max="14850" width="39.42578125" style="230" customWidth="1"/>
    <col min="14851" max="14851" width="14.28515625" style="230" customWidth="1"/>
    <col min="14852" max="14852" width="16.140625" style="230" customWidth="1"/>
    <col min="14853" max="14853" width="15.5703125" style="230" customWidth="1"/>
    <col min="14854" max="15104" width="9.140625" style="230"/>
    <col min="15105" max="15105" width="6.28515625" style="230" customWidth="1"/>
    <col min="15106" max="15106" width="39.42578125" style="230" customWidth="1"/>
    <col min="15107" max="15107" width="14.28515625" style="230" customWidth="1"/>
    <col min="15108" max="15108" width="16.140625" style="230" customWidth="1"/>
    <col min="15109" max="15109" width="15.5703125" style="230" customWidth="1"/>
    <col min="15110" max="15360" width="9.140625" style="230"/>
    <col min="15361" max="15361" width="6.28515625" style="230" customWidth="1"/>
    <col min="15362" max="15362" width="39.42578125" style="230" customWidth="1"/>
    <col min="15363" max="15363" width="14.28515625" style="230" customWidth="1"/>
    <col min="15364" max="15364" width="16.140625" style="230" customWidth="1"/>
    <col min="15365" max="15365" width="15.5703125" style="230" customWidth="1"/>
    <col min="15366" max="15616" width="9.140625" style="230"/>
    <col min="15617" max="15617" width="6.28515625" style="230" customWidth="1"/>
    <col min="15618" max="15618" width="39.42578125" style="230" customWidth="1"/>
    <col min="15619" max="15619" width="14.28515625" style="230" customWidth="1"/>
    <col min="15620" max="15620" width="16.140625" style="230" customWidth="1"/>
    <col min="15621" max="15621" width="15.5703125" style="230" customWidth="1"/>
    <col min="15622" max="15872" width="9.140625" style="230"/>
    <col min="15873" max="15873" width="6.28515625" style="230" customWidth="1"/>
    <col min="15874" max="15874" width="39.42578125" style="230" customWidth="1"/>
    <col min="15875" max="15875" width="14.28515625" style="230" customWidth="1"/>
    <col min="15876" max="15876" width="16.140625" style="230" customWidth="1"/>
    <col min="15877" max="15877" width="15.5703125" style="230" customWidth="1"/>
    <col min="15878" max="16128" width="9.140625" style="230"/>
    <col min="16129" max="16129" width="6.28515625" style="230" customWidth="1"/>
    <col min="16130" max="16130" width="39.42578125" style="230" customWidth="1"/>
    <col min="16131" max="16131" width="14.28515625" style="230" customWidth="1"/>
    <col min="16132" max="16132" width="16.140625" style="230" customWidth="1"/>
    <col min="16133" max="16133" width="15.5703125" style="230" customWidth="1"/>
    <col min="16134" max="16384" width="9.140625" style="230"/>
  </cols>
  <sheetData>
    <row r="1" spans="1:14" s="311" customFormat="1">
      <c r="A1" s="846"/>
      <c r="B1" s="837"/>
      <c r="C1" s="847" t="s">
        <v>810</v>
      </c>
      <c r="D1" s="837"/>
      <c r="E1" s="837"/>
    </row>
    <row r="2" spans="1:14" s="311" customFormat="1">
      <c r="A2" s="836"/>
      <c r="B2" s="837"/>
      <c r="C2" s="847" t="s">
        <v>785</v>
      </c>
      <c r="D2" s="837"/>
      <c r="E2" s="837"/>
      <c r="G2" s="827"/>
    </row>
    <row r="3" spans="1:14" s="311" customFormat="1">
      <c r="A3" s="836"/>
      <c r="B3" s="837"/>
      <c r="C3" s="847" t="s">
        <v>786</v>
      </c>
      <c r="D3" s="837"/>
      <c r="E3" s="837"/>
      <c r="G3" s="827"/>
    </row>
    <row r="4" spans="1:14" s="311" customFormat="1">
      <c r="A4" s="836"/>
      <c r="B4" s="837"/>
      <c r="C4" s="847" t="s">
        <v>788</v>
      </c>
      <c r="D4" s="837"/>
      <c r="E4" s="837"/>
      <c r="G4" s="827"/>
    </row>
    <row r="5" spans="1:14" s="227" customFormat="1" ht="36.75" customHeight="1">
      <c r="A5" s="13"/>
      <c r="B5" s="228"/>
      <c r="C5" s="12"/>
    </row>
    <row r="6" spans="1:14" s="227" customFormat="1">
      <c r="A6" s="863" t="s">
        <v>90</v>
      </c>
      <c r="B6" s="863"/>
      <c r="C6" s="863"/>
      <c r="D6" s="972"/>
      <c r="E6" s="972"/>
    </row>
    <row r="7" spans="1:14" s="227" customFormat="1" ht="115.5" customHeight="1">
      <c r="A7" s="880" t="s">
        <v>656</v>
      </c>
      <c r="B7" s="880"/>
      <c r="C7" s="880"/>
      <c r="D7" s="973"/>
      <c r="E7" s="973"/>
    </row>
    <row r="8" spans="1:14" s="227" customFormat="1" ht="6.75" customHeight="1">
      <c r="A8" s="13"/>
      <c r="B8" s="13"/>
      <c r="C8" s="12"/>
    </row>
    <row r="9" spans="1:14" s="227" customFormat="1" ht="87.75" customHeight="1">
      <c r="A9" s="482" t="s">
        <v>0</v>
      </c>
      <c r="B9" s="702" t="s">
        <v>658</v>
      </c>
      <c r="C9" s="480" t="s">
        <v>320</v>
      </c>
      <c r="D9" s="90" t="s">
        <v>321</v>
      </c>
      <c r="E9" s="89" t="s">
        <v>322</v>
      </c>
    </row>
    <row r="10" spans="1:14">
      <c r="A10" s="191" t="s">
        <v>315</v>
      </c>
      <c r="B10" s="192" t="s">
        <v>88</v>
      </c>
      <c r="C10" s="405">
        <v>137127.5</v>
      </c>
      <c r="D10" s="405">
        <v>137127.5</v>
      </c>
      <c r="E10" s="329">
        <f>D10/C10*100</f>
        <v>100</v>
      </c>
    </row>
    <row r="11" spans="1:14">
      <c r="A11" s="191"/>
      <c r="B11" s="192" t="s">
        <v>89</v>
      </c>
      <c r="C11" s="405">
        <f>SUM(C10)</f>
        <v>137127.5</v>
      </c>
      <c r="D11" s="405">
        <f>SUM(D10)</f>
        <v>137127.5</v>
      </c>
      <c r="E11" s="329">
        <f>D11/C11*100</f>
        <v>100</v>
      </c>
    </row>
    <row r="13" spans="1:14">
      <c r="A13" s="925" t="s">
        <v>92</v>
      </c>
      <c r="B13" s="925"/>
      <c r="C13" s="925"/>
      <c r="D13" s="865"/>
      <c r="E13" s="865"/>
    </row>
    <row r="15" spans="1:14">
      <c r="M15" s="259"/>
      <c r="N15" s="259"/>
    </row>
    <row r="16" spans="1:14">
      <c r="C16" s="583"/>
      <c r="D16" s="583"/>
      <c r="M16" s="259"/>
      <c r="N16" s="259"/>
    </row>
    <row r="17" spans="3:14">
      <c r="C17" s="583"/>
      <c r="D17" s="583"/>
      <c r="M17" s="259"/>
      <c r="N17" s="259"/>
    </row>
    <row r="18" spans="3:14">
      <c r="M18" s="259"/>
      <c r="N18" s="259"/>
    </row>
  </sheetData>
  <mergeCells count="3">
    <mergeCell ref="A6:E6"/>
    <mergeCell ref="A7:E7"/>
    <mergeCell ref="A13:E13"/>
  </mergeCells>
  <pageMargins left="0.98425196850393704" right="0.39370078740157483" top="0.98425196850393704" bottom="0.78740157480314965" header="0.51181102362204722" footer="0.31496062992125984"/>
  <pageSetup paperSize="9" orientation="portrait" r:id="rId1"/>
  <headerFooter differentFirst="1">
    <oddHeader>&amp;C&amp;P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0"/>
  </sheetPr>
  <dimension ref="A1:G19"/>
  <sheetViews>
    <sheetView topLeftCell="A3" zoomScaleNormal="100" workbookViewId="0">
      <selection activeCell="B11" sqref="B11:B12"/>
    </sheetView>
  </sheetViews>
  <sheetFormatPr defaultColWidth="9.140625" defaultRowHeight="18.75"/>
  <cols>
    <col min="1" max="1" width="4.42578125" style="64" customWidth="1"/>
    <col min="2" max="2" width="44.140625" style="63" customWidth="1"/>
    <col min="3" max="3" width="14.5703125" style="62" customWidth="1"/>
    <col min="4" max="4" width="14.42578125" style="61" customWidth="1"/>
    <col min="5" max="5" width="13.7109375" style="61" customWidth="1"/>
    <col min="6" max="6" width="16.42578125" style="61" customWidth="1"/>
    <col min="7" max="16384" width="9.140625" style="61"/>
  </cols>
  <sheetData>
    <row r="1" spans="1:7" s="72" customFormat="1" ht="264.75" hidden="1" customHeight="1">
      <c r="A1" s="75" t="s">
        <v>318</v>
      </c>
      <c r="B1" s="74" t="s">
        <v>317</v>
      </c>
      <c r="C1" s="73" t="s">
        <v>341</v>
      </c>
    </row>
    <row r="2" spans="1:7" s="68" customFormat="1" ht="409.5" hidden="1">
      <c r="A2" s="71" t="s">
        <v>318</v>
      </c>
      <c r="B2" s="70" t="s">
        <v>317</v>
      </c>
      <c r="C2" s="69" t="s">
        <v>340</v>
      </c>
    </row>
    <row r="3" spans="1:7" s="311" customFormat="1">
      <c r="A3" s="846"/>
      <c r="B3" s="837"/>
      <c r="C3" s="847" t="s">
        <v>811</v>
      </c>
      <c r="D3" s="837"/>
      <c r="E3" s="837"/>
    </row>
    <row r="4" spans="1:7" s="311" customFormat="1">
      <c r="A4" s="836"/>
      <c r="B4" s="837"/>
      <c r="C4" s="847" t="s">
        <v>785</v>
      </c>
      <c r="D4" s="837"/>
      <c r="E4" s="837"/>
      <c r="G4" s="827"/>
    </row>
    <row r="5" spans="1:7" s="311" customFormat="1">
      <c r="A5" s="836"/>
      <c r="B5" s="837"/>
      <c r="C5" s="847" t="s">
        <v>786</v>
      </c>
      <c r="D5" s="837"/>
      <c r="E5" s="837"/>
      <c r="G5" s="827"/>
    </row>
    <row r="6" spans="1:7" s="311" customFormat="1">
      <c r="A6" s="836"/>
      <c r="B6" s="837"/>
      <c r="C6" s="847" t="s">
        <v>788</v>
      </c>
      <c r="D6" s="837"/>
      <c r="E6" s="837"/>
      <c r="G6" s="827"/>
    </row>
    <row r="7" spans="1:7" s="68" customFormat="1" ht="18.75" customHeight="1">
      <c r="A7" s="887"/>
      <c r="B7" s="980"/>
      <c r="C7" s="980"/>
    </row>
    <row r="8" spans="1:7" s="68" customFormat="1">
      <c r="A8" s="863" t="s">
        <v>90</v>
      </c>
      <c r="B8" s="863"/>
      <c r="C8" s="863"/>
      <c r="D8" s="863"/>
      <c r="E8" s="863"/>
    </row>
    <row r="9" spans="1:7" s="68" customFormat="1" ht="91.5" customHeight="1">
      <c r="A9" s="880" t="s">
        <v>640</v>
      </c>
      <c r="B9" s="880"/>
      <c r="C9" s="880"/>
      <c r="D9" s="880"/>
      <c r="E9" s="880"/>
      <c r="F9" s="187"/>
    </row>
    <row r="10" spans="1:7" s="68" customFormat="1" ht="1.5" customHeight="1">
      <c r="A10" s="13"/>
      <c r="B10" s="13"/>
      <c r="C10" s="12"/>
    </row>
    <row r="11" spans="1:7" s="67" customFormat="1" ht="18.75" customHeight="1">
      <c r="A11" s="869" t="s">
        <v>0</v>
      </c>
      <c r="B11" s="869" t="s">
        <v>343</v>
      </c>
      <c r="C11" s="916" t="s">
        <v>320</v>
      </c>
      <c r="D11" s="917" t="s">
        <v>321</v>
      </c>
      <c r="E11" s="918" t="s">
        <v>322</v>
      </c>
    </row>
    <row r="12" spans="1:7" s="67" customFormat="1" ht="69" customHeight="1">
      <c r="A12" s="869"/>
      <c r="B12" s="869"/>
      <c r="C12" s="870"/>
      <c r="D12" s="870"/>
      <c r="E12" s="870"/>
    </row>
    <row r="13" spans="1:7" ht="38.25" customHeight="1">
      <c r="A13" s="150" t="s">
        <v>315</v>
      </c>
      <c r="B13" s="188" t="s">
        <v>123</v>
      </c>
      <c r="C13" s="504">
        <v>1162.5999999999999</v>
      </c>
      <c r="D13" s="529">
        <v>1162.5999999999999</v>
      </c>
      <c r="E13" s="331">
        <f>D13/C13*100</f>
        <v>100</v>
      </c>
    </row>
    <row r="14" spans="1:7">
      <c r="A14" s="150"/>
      <c r="B14" s="189" t="s">
        <v>1</v>
      </c>
      <c r="C14" s="503"/>
      <c r="D14" s="530"/>
      <c r="E14" s="326"/>
    </row>
    <row r="15" spans="1:7">
      <c r="A15" s="150" t="s">
        <v>151</v>
      </c>
      <c r="B15" s="189" t="s">
        <v>2</v>
      </c>
      <c r="C15" s="503">
        <v>1162.5999999999999</v>
      </c>
      <c r="D15" s="503">
        <v>1162.5999999999999</v>
      </c>
      <c r="E15" s="326">
        <f>D15/C15*100</f>
        <v>100</v>
      </c>
    </row>
    <row r="16" spans="1:7">
      <c r="A16" s="191"/>
      <c r="B16" s="192" t="s">
        <v>89</v>
      </c>
      <c r="C16" s="405">
        <f>C13</f>
        <v>1162.5999999999999</v>
      </c>
      <c r="D16" s="405">
        <f t="shared" ref="D16" si="0">D13</f>
        <v>1162.5999999999999</v>
      </c>
      <c r="E16" s="326">
        <f>D16/C16*100</f>
        <v>100</v>
      </c>
    </row>
    <row r="18" spans="1:5">
      <c r="A18" s="885" t="s">
        <v>665</v>
      </c>
      <c r="B18" s="885"/>
      <c r="C18" s="885"/>
      <c r="D18" s="885"/>
      <c r="E18" s="885"/>
    </row>
    <row r="19" spans="1:5">
      <c r="A19" s="262"/>
    </row>
  </sheetData>
  <customSheetViews>
    <customSheetView guid="{4165943C-756F-4CCF-9247-CE2CFD5C8A6E}" showPageBreaks="1" hiddenRows="1" topLeftCell="A12">
      <selection activeCell="A3" sqref="A3:I3"/>
      <pageMargins left="0.39370078740157483" right="0.39370078740157483" top="0.74803149606299213" bottom="0.53" header="0.31496062992125984" footer="0.56000000000000005"/>
      <pageSetup paperSize="9" scale="95" orientation="landscape" r:id="rId1"/>
      <headerFooter differentFirst="1">
        <oddHeader>&amp;C&amp;P</oddHeader>
      </headerFooter>
    </customSheetView>
    <customSheetView guid="{ACD9C512-63C9-4003-B6FE-104619FB99E9}" showPageBreaks="1" hiddenRows="1" topLeftCell="A33">
      <selection activeCell="D25" sqref="D25"/>
      <pageMargins left="0.78740157480314965" right="0.39370078740157483" top="0.74803149606299213" bottom="0.59055118110236227" header="0.31496062992125984" footer="0.31496062992125984"/>
      <pageSetup paperSize="9" scale="95" orientation="portrait" r:id="rId2"/>
    </customSheetView>
    <customSheetView guid="{B576D719-61CB-4288-93D5-A83B12AD9238}" showPageBreaks="1" hiddenRows="1" topLeftCell="A3">
      <selection activeCell="C8" sqref="C8:C9"/>
      <pageMargins left="0.6692913385826772" right="0.27559055118110237" top="0.74803149606299213" bottom="0.31496062992125984" header="0.31496062992125984" footer="0.31496062992125984"/>
      <pageSetup paperSize="9" scale="95" orientation="landscape" r:id="rId3"/>
      <headerFooter differentFirst="1">
        <oddHeader>&amp;C&amp;P</oddHeader>
      </headerFooter>
    </customSheetView>
    <customSheetView guid="{9FFDC49B-567C-47F9-93E0-A54EE725B9D9}" hiddenRows="1" topLeftCell="A3">
      <selection activeCell="I10" sqref="I10"/>
      <pageMargins left="0.78740157480314965" right="0.39370078740157483" top="0.74803149606299213" bottom="0.59055118110236227" header="0.31496062992125984" footer="0.31496062992125984"/>
      <pageSetup paperSize="9" scale="95" orientation="portrait" r:id="rId4"/>
    </customSheetView>
    <customSheetView guid="{B9701563-F2EF-4C17-B079-4522B0CA7DD0}" hiddenRows="1" topLeftCell="A3">
      <selection activeCell="L15" sqref="L15"/>
      <pageMargins left="0.78740157480314965" right="0.39370078740157483" top="0.74803149606299213" bottom="0.59055118110236227" header="0.31496062992125984" footer="0.31496062992125984"/>
      <pageSetup paperSize="9" scale="95" orientation="portrait" r:id="rId5"/>
    </customSheetView>
    <customSheetView guid="{EC5ECEBF-80FC-40BF-929A-770EFCFFC9BA}" hiddenRows="1" topLeftCell="A3">
      <selection activeCell="L15" sqref="L15"/>
      <pageMargins left="0.78740157480314965" right="0.39370078740157483" top="0.74803149606299213" bottom="0.59055118110236227" header="0.31496062992125984" footer="0.31496062992125984"/>
      <pageSetup paperSize="9" scale="95" orientation="portrait" r:id="rId6"/>
    </customSheetView>
    <customSheetView guid="{6F7F94C3-6637-4894-B83A-C8AF9202C62B}" showPageBreaks="1" hiddenRows="1" topLeftCell="A3">
      <selection activeCell="A5" sqref="A5:I5"/>
      <pageMargins left="0.78740157480314965" right="0.39370078740157483" top="0.74803149606299213" bottom="0.59055118110236227" header="0.31496062992125984" footer="0.31496062992125984"/>
      <pageSetup paperSize="9" scale="95" orientation="portrait" r:id="rId7"/>
    </customSheetView>
    <customSheetView guid="{5C07212E-82C1-4D83-BD39-AC2BD6D97870}" showPageBreaks="1" hiddenRows="1" topLeftCell="A3">
      <selection activeCell="L15" sqref="L15"/>
      <pageMargins left="0.78740157480314965" right="0.39370078740157483" top="0.74803149606299213" bottom="0.59055118110236227" header="0.31496062992125984" footer="0.31496062992125984"/>
      <pageSetup paperSize="9" scale="95" orientation="portrait" r:id="rId8"/>
    </customSheetView>
    <customSheetView guid="{D3711D91-0EFF-403F-B1CB-699C878CEC92}" showPageBreaks="1" hiddenRows="1" topLeftCell="A3">
      <selection activeCell="I10" sqref="I10"/>
      <pageMargins left="0.78740157480314965" right="0.39370078740157483" top="0.74803149606299213" bottom="0.59055118110236227" header="0.31496062992125984" footer="0.31496062992125984"/>
      <pageSetup paperSize="9" scale="95" orientation="portrait" r:id="rId9"/>
    </customSheetView>
  </customSheetViews>
  <mergeCells count="9">
    <mergeCell ref="A18:E18"/>
    <mergeCell ref="A7:C7"/>
    <mergeCell ref="C11:C12"/>
    <mergeCell ref="B11:B12"/>
    <mergeCell ref="A11:A12"/>
    <mergeCell ref="A8:E8"/>
    <mergeCell ref="D11:D12"/>
    <mergeCell ref="E11:E12"/>
    <mergeCell ref="A9:E9"/>
  </mergeCells>
  <pageMargins left="0.94488188976377963" right="0.39370078740157483" top="0.98425196850393704" bottom="0.78740157480314965" header="0.47244094488188981" footer="0.55118110236220474"/>
  <pageSetup paperSize="9" scale="95" orientation="portrait" r:id="rId10"/>
  <headerFooter differentFirst="1">
    <oddHeader>&amp;C&amp;P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0"/>
  </sheetPr>
  <dimension ref="A1:N20"/>
  <sheetViews>
    <sheetView workbookViewId="0">
      <selection activeCell="B12" sqref="B12"/>
    </sheetView>
  </sheetViews>
  <sheetFormatPr defaultRowHeight="18.75"/>
  <cols>
    <col min="1" max="1" width="6.28515625" style="484" customWidth="1"/>
    <col min="2" max="2" width="38" style="232" customWidth="1"/>
    <col min="3" max="3" width="15.140625" style="233" customWidth="1"/>
    <col min="4" max="4" width="14.140625" style="230" customWidth="1"/>
    <col min="5" max="5" width="13.42578125" style="230" customWidth="1"/>
    <col min="6" max="256" width="9.140625" style="230"/>
    <col min="257" max="257" width="6.28515625" style="230" customWidth="1"/>
    <col min="258" max="258" width="39.42578125" style="230" customWidth="1"/>
    <col min="259" max="259" width="14.28515625" style="230" customWidth="1"/>
    <col min="260" max="260" width="16.140625" style="230" customWidth="1"/>
    <col min="261" max="261" width="15.5703125" style="230" customWidth="1"/>
    <col min="262" max="512" width="9.140625" style="230"/>
    <col min="513" max="513" width="6.28515625" style="230" customWidth="1"/>
    <col min="514" max="514" width="39.42578125" style="230" customWidth="1"/>
    <col min="515" max="515" width="14.28515625" style="230" customWidth="1"/>
    <col min="516" max="516" width="16.140625" style="230" customWidth="1"/>
    <col min="517" max="517" width="15.5703125" style="230" customWidth="1"/>
    <col min="518" max="768" width="9.140625" style="230"/>
    <col min="769" max="769" width="6.28515625" style="230" customWidth="1"/>
    <col min="770" max="770" width="39.42578125" style="230" customWidth="1"/>
    <col min="771" max="771" width="14.28515625" style="230" customWidth="1"/>
    <col min="772" max="772" width="16.140625" style="230" customWidth="1"/>
    <col min="773" max="773" width="15.5703125" style="230" customWidth="1"/>
    <col min="774" max="1024" width="9.140625" style="230"/>
    <col min="1025" max="1025" width="6.28515625" style="230" customWidth="1"/>
    <col min="1026" max="1026" width="39.42578125" style="230" customWidth="1"/>
    <col min="1027" max="1027" width="14.28515625" style="230" customWidth="1"/>
    <col min="1028" max="1028" width="16.140625" style="230" customWidth="1"/>
    <col min="1029" max="1029" width="15.5703125" style="230" customWidth="1"/>
    <col min="1030" max="1280" width="9.140625" style="230"/>
    <col min="1281" max="1281" width="6.28515625" style="230" customWidth="1"/>
    <col min="1282" max="1282" width="39.42578125" style="230" customWidth="1"/>
    <col min="1283" max="1283" width="14.28515625" style="230" customWidth="1"/>
    <col min="1284" max="1284" width="16.140625" style="230" customWidth="1"/>
    <col min="1285" max="1285" width="15.5703125" style="230" customWidth="1"/>
    <col min="1286" max="1536" width="9.140625" style="230"/>
    <col min="1537" max="1537" width="6.28515625" style="230" customWidth="1"/>
    <col min="1538" max="1538" width="39.42578125" style="230" customWidth="1"/>
    <col min="1539" max="1539" width="14.28515625" style="230" customWidth="1"/>
    <col min="1540" max="1540" width="16.140625" style="230" customWidth="1"/>
    <col min="1541" max="1541" width="15.5703125" style="230" customWidth="1"/>
    <col min="1542" max="1792" width="9.140625" style="230"/>
    <col min="1793" max="1793" width="6.28515625" style="230" customWidth="1"/>
    <col min="1794" max="1794" width="39.42578125" style="230" customWidth="1"/>
    <col min="1795" max="1795" width="14.28515625" style="230" customWidth="1"/>
    <col min="1796" max="1796" width="16.140625" style="230" customWidth="1"/>
    <col min="1797" max="1797" width="15.5703125" style="230" customWidth="1"/>
    <col min="1798" max="2048" width="9.140625" style="230"/>
    <col min="2049" max="2049" width="6.28515625" style="230" customWidth="1"/>
    <col min="2050" max="2050" width="39.42578125" style="230" customWidth="1"/>
    <col min="2051" max="2051" width="14.28515625" style="230" customWidth="1"/>
    <col min="2052" max="2052" width="16.140625" style="230" customWidth="1"/>
    <col min="2053" max="2053" width="15.5703125" style="230" customWidth="1"/>
    <col min="2054" max="2304" width="9.140625" style="230"/>
    <col min="2305" max="2305" width="6.28515625" style="230" customWidth="1"/>
    <col min="2306" max="2306" width="39.42578125" style="230" customWidth="1"/>
    <col min="2307" max="2307" width="14.28515625" style="230" customWidth="1"/>
    <col min="2308" max="2308" width="16.140625" style="230" customWidth="1"/>
    <col min="2309" max="2309" width="15.5703125" style="230" customWidth="1"/>
    <col min="2310" max="2560" width="9.140625" style="230"/>
    <col min="2561" max="2561" width="6.28515625" style="230" customWidth="1"/>
    <col min="2562" max="2562" width="39.42578125" style="230" customWidth="1"/>
    <col min="2563" max="2563" width="14.28515625" style="230" customWidth="1"/>
    <col min="2564" max="2564" width="16.140625" style="230" customWidth="1"/>
    <col min="2565" max="2565" width="15.5703125" style="230" customWidth="1"/>
    <col min="2566" max="2816" width="9.140625" style="230"/>
    <col min="2817" max="2817" width="6.28515625" style="230" customWidth="1"/>
    <col min="2818" max="2818" width="39.42578125" style="230" customWidth="1"/>
    <col min="2819" max="2819" width="14.28515625" style="230" customWidth="1"/>
    <col min="2820" max="2820" width="16.140625" style="230" customWidth="1"/>
    <col min="2821" max="2821" width="15.5703125" style="230" customWidth="1"/>
    <col min="2822" max="3072" width="9.140625" style="230"/>
    <col min="3073" max="3073" width="6.28515625" style="230" customWidth="1"/>
    <col min="3074" max="3074" width="39.42578125" style="230" customWidth="1"/>
    <col min="3075" max="3075" width="14.28515625" style="230" customWidth="1"/>
    <col min="3076" max="3076" width="16.140625" style="230" customWidth="1"/>
    <col min="3077" max="3077" width="15.5703125" style="230" customWidth="1"/>
    <col min="3078" max="3328" width="9.140625" style="230"/>
    <col min="3329" max="3329" width="6.28515625" style="230" customWidth="1"/>
    <col min="3330" max="3330" width="39.42578125" style="230" customWidth="1"/>
    <col min="3331" max="3331" width="14.28515625" style="230" customWidth="1"/>
    <col min="3332" max="3332" width="16.140625" style="230" customWidth="1"/>
    <col min="3333" max="3333" width="15.5703125" style="230" customWidth="1"/>
    <col min="3334" max="3584" width="9.140625" style="230"/>
    <col min="3585" max="3585" width="6.28515625" style="230" customWidth="1"/>
    <col min="3586" max="3586" width="39.42578125" style="230" customWidth="1"/>
    <col min="3587" max="3587" width="14.28515625" style="230" customWidth="1"/>
    <col min="3588" max="3588" width="16.140625" style="230" customWidth="1"/>
    <col min="3589" max="3589" width="15.5703125" style="230" customWidth="1"/>
    <col min="3590" max="3840" width="9.140625" style="230"/>
    <col min="3841" max="3841" width="6.28515625" style="230" customWidth="1"/>
    <col min="3842" max="3842" width="39.42578125" style="230" customWidth="1"/>
    <col min="3843" max="3843" width="14.28515625" style="230" customWidth="1"/>
    <col min="3844" max="3844" width="16.140625" style="230" customWidth="1"/>
    <col min="3845" max="3845" width="15.5703125" style="230" customWidth="1"/>
    <col min="3846" max="4096" width="9.140625" style="230"/>
    <col min="4097" max="4097" width="6.28515625" style="230" customWidth="1"/>
    <col min="4098" max="4098" width="39.42578125" style="230" customWidth="1"/>
    <col min="4099" max="4099" width="14.28515625" style="230" customWidth="1"/>
    <col min="4100" max="4100" width="16.140625" style="230" customWidth="1"/>
    <col min="4101" max="4101" width="15.5703125" style="230" customWidth="1"/>
    <col min="4102" max="4352" width="9.140625" style="230"/>
    <col min="4353" max="4353" width="6.28515625" style="230" customWidth="1"/>
    <col min="4354" max="4354" width="39.42578125" style="230" customWidth="1"/>
    <col min="4355" max="4355" width="14.28515625" style="230" customWidth="1"/>
    <col min="4356" max="4356" width="16.140625" style="230" customWidth="1"/>
    <col min="4357" max="4357" width="15.5703125" style="230" customWidth="1"/>
    <col min="4358" max="4608" width="9.140625" style="230"/>
    <col min="4609" max="4609" width="6.28515625" style="230" customWidth="1"/>
    <col min="4610" max="4610" width="39.42578125" style="230" customWidth="1"/>
    <col min="4611" max="4611" width="14.28515625" style="230" customWidth="1"/>
    <col min="4612" max="4612" width="16.140625" style="230" customWidth="1"/>
    <col min="4613" max="4613" width="15.5703125" style="230" customWidth="1"/>
    <col min="4614" max="4864" width="9.140625" style="230"/>
    <col min="4865" max="4865" width="6.28515625" style="230" customWidth="1"/>
    <col min="4866" max="4866" width="39.42578125" style="230" customWidth="1"/>
    <col min="4867" max="4867" width="14.28515625" style="230" customWidth="1"/>
    <col min="4868" max="4868" width="16.140625" style="230" customWidth="1"/>
    <col min="4869" max="4869" width="15.5703125" style="230" customWidth="1"/>
    <col min="4870" max="5120" width="9.140625" style="230"/>
    <col min="5121" max="5121" width="6.28515625" style="230" customWidth="1"/>
    <col min="5122" max="5122" width="39.42578125" style="230" customWidth="1"/>
    <col min="5123" max="5123" width="14.28515625" style="230" customWidth="1"/>
    <col min="5124" max="5124" width="16.140625" style="230" customWidth="1"/>
    <col min="5125" max="5125" width="15.5703125" style="230" customWidth="1"/>
    <col min="5126" max="5376" width="9.140625" style="230"/>
    <col min="5377" max="5377" width="6.28515625" style="230" customWidth="1"/>
    <col min="5378" max="5378" width="39.42578125" style="230" customWidth="1"/>
    <col min="5379" max="5379" width="14.28515625" style="230" customWidth="1"/>
    <col min="5380" max="5380" width="16.140625" style="230" customWidth="1"/>
    <col min="5381" max="5381" width="15.5703125" style="230" customWidth="1"/>
    <col min="5382" max="5632" width="9.140625" style="230"/>
    <col min="5633" max="5633" width="6.28515625" style="230" customWidth="1"/>
    <col min="5634" max="5634" width="39.42578125" style="230" customWidth="1"/>
    <col min="5635" max="5635" width="14.28515625" style="230" customWidth="1"/>
    <col min="5636" max="5636" width="16.140625" style="230" customWidth="1"/>
    <col min="5637" max="5637" width="15.5703125" style="230" customWidth="1"/>
    <col min="5638" max="5888" width="9.140625" style="230"/>
    <col min="5889" max="5889" width="6.28515625" style="230" customWidth="1"/>
    <col min="5890" max="5890" width="39.42578125" style="230" customWidth="1"/>
    <col min="5891" max="5891" width="14.28515625" style="230" customWidth="1"/>
    <col min="5892" max="5892" width="16.140625" style="230" customWidth="1"/>
    <col min="5893" max="5893" width="15.5703125" style="230" customWidth="1"/>
    <col min="5894" max="6144" width="9.140625" style="230"/>
    <col min="6145" max="6145" width="6.28515625" style="230" customWidth="1"/>
    <col min="6146" max="6146" width="39.42578125" style="230" customWidth="1"/>
    <col min="6147" max="6147" width="14.28515625" style="230" customWidth="1"/>
    <col min="6148" max="6148" width="16.140625" style="230" customWidth="1"/>
    <col min="6149" max="6149" width="15.5703125" style="230" customWidth="1"/>
    <col min="6150" max="6400" width="9.140625" style="230"/>
    <col min="6401" max="6401" width="6.28515625" style="230" customWidth="1"/>
    <col min="6402" max="6402" width="39.42578125" style="230" customWidth="1"/>
    <col min="6403" max="6403" width="14.28515625" style="230" customWidth="1"/>
    <col min="6404" max="6404" width="16.140625" style="230" customWidth="1"/>
    <col min="6405" max="6405" width="15.5703125" style="230" customWidth="1"/>
    <col min="6406" max="6656" width="9.140625" style="230"/>
    <col min="6657" max="6657" width="6.28515625" style="230" customWidth="1"/>
    <col min="6658" max="6658" width="39.42578125" style="230" customWidth="1"/>
    <col min="6659" max="6659" width="14.28515625" style="230" customWidth="1"/>
    <col min="6660" max="6660" width="16.140625" style="230" customWidth="1"/>
    <col min="6661" max="6661" width="15.5703125" style="230" customWidth="1"/>
    <col min="6662" max="6912" width="9.140625" style="230"/>
    <col min="6913" max="6913" width="6.28515625" style="230" customWidth="1"/>
    <col min="6914" max="6914" width="39.42578125" style="230" customWidth="1"/>
    <col min="6915" max="6915" width="14.28515625" style="230" customWidth="1"/>
    <col min="6916" max="6916" width="16.140625" style="230" customWidth="1"/>
    <col min="6917" max="6917" width="15.5703125" style="230" customWidth="1"/>
    <col min="6918" max="7168" width="9.140625" style="230"/>
    <col min="7169" max="7169" width="6.28515625" style="230" customWidth="1"/>
    <col min="7170" max="7170" width="39.42578125" style="230" customWidth="1"/>
    <col min="7171" max="7171" width="14.28515625" style="230" customWidth="1"/>
    <col min="7172" max="7172" width="16.140625" style="230" customWidth="1"/>
    <col min="7173" max="7173" width="15.5703125" style="230" customWidth="1"/>
    <col min="7174" max="7424" width="9.140625" style="230"/>
    <col min="7425" max="7425" width="6.28515625" style="230" customWidth="1"/>
    <col min="7426" max="7426" width="39.42578125" style="230" customWidth="1"/>
    <col min="7427" max="7427" width="14.28515625" style="230" customWidth="1"/>
    <col min="7428" max="7428" width="16.140625" style="230" customWidth="1"/>
    <col min="7429" max="7429" width="15.5703125" style="230" customWidth="1"/>
    <col min="7430" max="7680" width="9.140625" style="230"/>
    <col min="7681" max="7681" width="6.28515625" style="230" customWidth="1"/>
    <col min="7682" max="7682" width="39.42578125" style="230" customWidth="1"/>
    <col min="7683" max="7683" width="14.28515625" style="230" customWidth="1"/>
    <col min="7684" max="7684" width="16.140625" style="230" customWidth="1"/>
    <col min="7685" max="7685" width="15.5703125" style="230" customWidth="1"/>
    <col min="7686" max="7936" width="9.140625" style="230"/>
    <col min="7937" max="7937" width="6.28515625" style="230" customWidth="1"/>
    <col min="7938" max="7938" width="39.42578125" style="230" customWidth="1"/>
    <col min="7939" max="7939" width="14.28515625" style="230" customWidth="1"/>
    <col min="7940" max="7940" width="16.140625" style="230" customWidth="1"/>
    <col min="7941" max="7941" width="15.5703125" style="230" customWidth="1"/>
    <col min="7942" max="8192" width="9.140625" style="230"/>
    <col min="8193" max="8193" width="6.28515625" style="230" customWidth="1"/>
    <col min="8194" max="8194" width="39.42578125" style="230" customWidth="1"/>
    <col min="8195" max="8195" width="14.28515625" style="230" customWidth="1"/>
    <col min="8196" max="8196" width="16.140625" style="230" customWidth="1"/>
    <col min="8197" max="8197" width="15.5703125" style="230" customWidth="1"/>
    <col min="8198" max="8448" width="9.140625" style="230"/>
    <col min="8449" max="8449" width="6.28515625" style="230" customWidth="1"/>
    <col min="8450" max="8450" width="39.42578125" style="230" customWidth="1"/>
    <col min="8451" max="8451" width="14.28515625" style="230" customWidth="1"/>
    <col min="8452" max="8452" width="16.140625" style="230" customWidth="1"/>
    <col min="8453" max="8453" width="15.5703125" style="230" customWidth="1"/>
    <col min="8454" max="8704" width="9.140625" style="230"/>
    <col min="8705" max="8705" width="6.28515625" style="230" customWidth="1"/>
    <col min="8706" max="8706" width="39.42578125" style="230" customWidth="1"/>
    <col min="8707" max="8707" width="14.28515625" style="230" customWidth="1"/>
    <col min="8708" max="8708" width="16.140625" style="230" customWidth="1"/>
    <col min="8709" max="8709" width="15.5703125" style="230" customWidth="1"/>
    <col min="8710" max="8960" width="9.140625" style="230"/>
    <col min="8961" max="8961" width="6.28515625" style="230" customWidth="1"/>
    <col min="8962" max="8962" width="39.42578125" style="230" customWidth="1"/>
    <col min="8963" max="8963" width="14.28515625" style="230" customWidth="1"/>
    <col min="8964" max="8964" width="16.140625" style="230" customWidth="1"/>
    <col min="8965" max="8965" width="15.5703125" style="230" customWidth="1"/>
    <col min="8966" max="9216" width="9.140625" style="230"/>
    <col min="9217" max="9217" width="6.28515625" style="230" customWidth="1"/>
    <col min="9218" max="9218" width="39.42578125" style="230" customWidth="1"/>
    <col min="9219" max="9219" width="14.28515625" style="230" customWidth="1"/>
    <col min="9220" max="9220" width="16.140625" style="230" customWidth="1"/>
    <col min="9221" max="9221" width="15.5703125" style="230" customWidth="1"/>
    <col min="9222" max="9472" width="9.140625" style="230"/>
    <col min="9473" max="9473" width="6.28515625" style="230" customWidth="1"/>
    <col min="9474" max="9474" width="39.42578125" style="230" customWidth="1"/>
    <col min="9475" max="9475" width="14.28515625" style="230" customWidth="1"/>
    <col min="9476" max="9476" width="16.140625" style="230" customWidth="1"/>
    <col min="9477" max="9477" width="15.5703125" style="230" customWidth="1"/>
    <col min="9478" max="9728" width="9.140625" style="230"/>
    <col min="9729" max="9729" width="6.28515625" style="230" customWidth="1"/>
    <col min="9730" max="9730" width="39.42578125" style="230" customWidth="1"/>
    <col min="9731" max="9731" width="14.28515625" style="230" customWidth="1"/>
    <col min="9732" max="9732" width="16.140625" style="230" customWidth="1"/>
    <col min="9733" max="9733" width="15.5703125" style="230" customWidth="1"/>
    <col min="9734" max="9984" width="9.140625" style="230"/>
    <col min="9985" max="9985" width="6.28515625" style="230" customWidth="1"/>
    <col min="9986" max="9986" width="39.42578125" style="230" customWidth="1"/>
    <col min="9987" max="9987" width="14.28515625" style="230" customWidth="1"/>
    <col min="9988" max="9988" width="16.140625" style="230" customWidth="1"/>
    <col min="9989" max="9989" width="15.5703125" style="230" customWidth="1"/>
    <col min="9990" max="10240" width="9.140625" style="230"/>
    <col min="10241" max="10241" width="6.28515625" style="230" customWidth="1"/>
    <col min="10242" max="10242" width="39.42578125" style="230" customWidth="1"/>
    <col min="10243" max="10243" width="14.28515625" style="230" customWidth="1"/>
    <col min="10244" max="10244" width="16.140625" style="230" customWidth="1"/>
    <col min="10245" max="10245" width="15.5703125" style="230" customWidth="1"/>
    <col min="10246" max="10496" width="9.140625" style="230"/>
    <col min="10497" max="10497" width="6.28515625" style="230" customWidth="1"/>
    <col min="10498" max="10498" width="39.42578125" style="230" customWidth="1"/>
    <col min="10499" max="10499" width="14.28515625" style="230" customWidth="1"/>
    <col min="10500" max="10500" width="16.140625" style="230" customWidth="1"/>
    <col min="10501" max="10501" width="15.5703125" style="230" customWidth="1"/>
    <col min="10502" max="10752" width="9.140625" style="230"/>
    <col min="10753" max="10753" width="6.28515625" style="230" customWidth="1"/>
    <col min="10754" max="10754" width="39.42578125" style="230" customWidth="1"/>
    <col min="10755" max="10755" width="14.28515625" style="230" customWidth="1"/>
    <col min="10756" max="10756" width="16.140625" style="230" customWidth="1"/>
    <col min="10757" max="10757" width="15.5703125" style="230" customWidth="1"/>
    <col min="10758" max="11008" width="9.140625" style="230"/>
    <col min="11009" max="11009" width="6.28515625" style="230" customWidth="1"/>
    <col min="11010" max="11010" width="39.42578125" style="230" customWidth="1"/>
    <col min="11011" max="11011" width="14.28515625" style="230" customWidth="1"/>
    <col min="11012" max="11012" width="16.140625" style="230" customWidth="1"/>
    <col min="11013" max="11013" width="15.5703125" style="230" customWidth="1"/>
    <col min="11014" max="11264" width="9.140625" style="230"/>
    <col min="11265" max="11265" width="6.28515625" style="230" customWidth="1"/>
    <col min="11266" max="11266" width="39.42578125" style="230" customWidth="1"/>
    <col min="11267" max="11267" width="14.28515625" style="230" customWidth="1"/>
    <col min="11268" max="11268" width="16.140625" style="230" customWidth="1"/>
    <col min="11269" max="11269" width="15.5703125" style="230" customWidth="1"/>
    <col min="11270" max="11520" width="9.140625" style="230"/>
    <col min="11521" max="11521" width="6.28515625" style="230" customWidth="1"/>
    <col min="11522" max="11522" width="39.42578125" style="230" customWidth="1"/>
    <col min="11523" max="11523" width="14.28515625" style="230" customWidth="1"/>
    <col min="11524" max="11524" width="16.140625" style="230" customWidth="1"/>
    <col min="11525" max="11525" width="15.5703125" style="230" customWidth="1"/>
    <col min="11526" max="11776" width="9.140625" style="230"/>
    <col min="11777" max="11777" width="6.28515625" style="230" customWidth="1"/>
    <col min="11778" max="11778" width="39.42578125" style="230" customWidth="1"/>
    <col min="11779" max="11779" width="14.28515625" style="230" customWidth="1"/>
    <col min="11780" max="11780" width="16.140625" style="230" customWidth="1"/>
    <col min="11781" max="11781" width="15.5703125" style="230" customWidth="1"/>
    <col min="11782" max="12032" width="9.140625" style="230"/>
    <col min="12033" max="12033" width="6.28515625" style="230" customWidth="1"/>
    <col min="12034" max="12034" width="39.42578125" style="230" customWidth="1"/>
    <col min="12035" max="12035" width="14.28515625" style="230" customWidth="1"/>
    <col min="12036" max="12036" width="16.140625" style="230" customWidth="1"/>
    <col min="12037" max="12037" width="15.5703125" style="230" customWidth="1"/>
    <col min="12038" max="12288" width="9.140625" style="230"/>
    <col min="12289" max="12289" width="6.28515625" style="230" customWidth="1"/>
    <col min="12290" max="12290" width="39.42578125" style="230" customWidth="1"/>
    <col min="12291" max="12291" width="14.28515625" style="230" customWidth="1"/>
    <col min="12292" max="12292" width="16.140625" style="230" customWidth="1"/>
    <col min="12293" max="12293" width="15.5703125" style="230" customWidth="1"/>
    <col min="12294" max="12544" width="9.140625" style="230"/>
    <col min="12545" max="12545" width="6.28515625" style="230" customWidth="1"/>
    <col min="12546" max="12546" width="39.42578125" style="230" customWidth="1"/>
    <col min="12547" max="12547" width="14.28515625" style="230" customWidth="1"/>
    <col min="12548" max="12548" width="16.140625" style="230" customWidth="1"/>
    <col min="12549" max="12549" width="15.5703125" style="230" customWidth="1"/>
    <col min="12550" max="12800" width="9.140625" style="230"/>
    <col min="12801" max="12801" width="6.28515625" style="230" customWidth="1"/>
    <col min="12802" max="12802" width="39.42578125" style="230" customWidth="1"/>
    <col min="12803" max="12803" width="14.28515625" style="230" customWidth="1"/>
    <col min="12804" max="12804" width="16.140625" style="230" customWidth="1"/>
    <col min="12805" max="12805" width="15.5703125" style="230" customWidth="1"/>
    <col min="12806" max="13056" width="9.140625" style="230"/>
    <col min="13057" max="13057" width="6.28515625" style="230" customWidth="1"/>
    <col min="13058" max="13058" width="39.42578125" style="230" customWidth="1"/>
    <col min="13059" max="13059" width="14.28515625" style="230" customWidth="1"/>
    <col min="13060" max="13060" width="16.140625" style="230" customWidth="1"/>
    <col min="13061" max="13061" width="15.5703125" style="230" customWidth="1"/>
    <col min="13062" max="13312" width="9.140625" style="230"/>
    <col min="13313" max="13313" width="6.28515625" style="230" customWidth="1"/>
    <col min="13314" max="13314" width="39.42578125" style="230" customWidth="1"/>
    <col min="13315" max="13315" width="14.28515625" style="230" customWidth="1"/>
    <col min="13316" max="13316" width="16.140625" style="230" customWidth="1"/>
    <col min="13317" max="13317" width="15.5703125" style="230" customWidth="1"/>
    <col min="13318" max="13568" width="9.140625" style="230"/>
    <col min="13569" max="13569" width="6.28515625" style="230" customWidth="1"/>
    <col min="13570" max="13570" width="39.42578125" style="230" customWidth="1"/>
    <col min="13571" max="13571" width="14.28515625" style="230" customWidth="1"/>
    <col min="13572" max="13572" width="16.140625" style="230" customWidth="1"/>
    <col min="13573" max="13573" width="15.5703125" style="230" customWidth="1"/>
    <col min="13574" max="13824" width="9.140625" style="230"/>
    <col min="13825" max="13825" width="6.28515625" style="230" customWidth="1"/>
    <col min="13826" max="13826" width="39.42578125" style="230" customWidth="1"/>
    <col min="13827" max="13827" width="14.28515625" style="230" customWidth="1"/>
    <col min="13828" max="13828" width="16.140625" style="230" customWidth="1"/>
    <col min="13829" max="13829" width="15.5703125" style="230" customWidth="1"/>
    <col min="13830" max="14080" width="9.140625" style="230"/>
    <col min="14081" max="14081" width="6.28515625" style="230" customWidth="1"/>
    <col min="14082" max="14082" width="39.42578125" style="230" customWidth="1"/>
    <col min="14083" max="14083" width="14.28515625" style="230" customWidth="1"/>
    <col min="14084" max="14084" width="16.140625" style="230" customWidth="1"/>
    <col min="14085" max="14085" width="15.5703125" style="230" customWidth="1"/>
    <col min="14086" max="14336" width="9.140625" style="230"/>
    <col min="14337" max="14337" width="6.28515625" style="230" customWidth="1"/>
    <col min="14338" max="14338" width="39.42578125" style="230" customWidth="1"/>
    <col min="14339" max="14339" width="14.28515625" style="230" customWidth="1"/>
    <col min="14340" max="14340" width="16.140625" style="230" customWidth="1"/>
    <col min="14341" max="14341" width="15.5703125" style="230" customWidth="1"/>
    <col min="14342" max="14592" width="9.140625" style="230"/>
    <col min="14593" max="14593" width="6.28515625" style="230" customWidth="1"/>
    <col min="14594" max="14594" width="39.42578125" style="230" customWidth="1"/>
    <col min="14595" max="14595" width="14.28515625" style="230" customWidth="1"/>
    <col min="14596" max="14596" width="16.140625" style="230" customWidth="1"/>
    <col min="14597" max="14597" width="15.5703125" style="230" customWidth="1"/>
    <col min="14598" max="14848" width="9.140625" style="230"/>
    <col min="14849" max="14849" width="6.28515625" style="230" customWidth="1"/>
    <col min="14850" max="14850" width="39.42578125" style="230" customWidth="1"/>
    <col min="14851" max="14851" width="14.28515625" style="230" customWidth="1"/>
    <col min="14852" max="14852" width="16.140625" style="230" customWidth="1"/>
    <col min="14853" max="14853" width="15.5703125" style="230" customWidth="1"/>
    <col min="14854" max="15104" width="9.140625" style="230"/>
    <col min="15105" max="15105" width="6.28515625" style="230" customWidth="1"/>
    <col min="15106" max="15106" width="39.42578125" style="230" customWidth="1"/>
    <col min="15107" max="15107" width="14.28515625" style="230" customWidth="1"/>
    <col min="15108" max="15108" width="16.140625" style="230" customWidth="1"/>
    <col min="15109" max="15109" width="15.5703125" style="230" customWidth="1"/>
    <col min="15110" max="15360" width="9.140625" style="230"/>
    <col min="15361" max="15361" width="6.28515625" style="230" customWidth="1"/>
    <col min="15362" max="15362" width="39.42578125" style="230" customWidth="1"/>
    <col min="15363" max="15363" width="14.28515625" style="230" customWidth="1"/>
    <col min="15364" max="15364" width="16.140625" style="230" customWidth="1"/>
    <col min="15365" max="15365" width="15.5703125" style="230" customWidth="1"/>
    <col min="15366" max="15616" width="9.140625" style="230"/>
    <col min="15617" max="15617" width="6.28515625" style="230" customWidth="1"/>
    <col min="15618" max="15618" width="39.42578125" style="230" customWidth="1"/>
    <col min="15619" max="15619" width="14.28515625" style="230" customWidth="1"/>
    <col min="15620" max="15620" width="16.140625" style="230" customWidth="1"/>
    <col min="15621" max="15621" width="15.5703125" style="230" customWidth="1"/>
    <col min="15622" max="15872" width="9.140625" style="230"/>
    <col min="15873" max="15873" width="6.28515625" style="230" customWidth="1"/>
    <col min="15874" max="15874" width="39.42578125" style="230" customWidth="1"/>
    <col min="15875" max="15875" width="14.28515625" style="230" customWidth="1"/>
    <col min="15876" max="15876" width="16.140625" style="230" customWidth="1"/>
    <col min="15877" max="15877" width="15.5703125" style="230" customWidth="1"/>
    <col min="15878" max="16128" width="9.140625" style="230"/>
    <col min="16129" max="16129" width="6.28515625" style="230" customWidth="1"/>
    <col min="16130" max="16130" width="39.42578125" style="230" customWidth="1"/>
    <col min="16131" max="16131" width="14.28515625" style="230" customWidth="1"/>
    <col min="16132" max="16132" width="16.140625" style="230" customWidth="1"/>
    <col min="16133" max="16133" width="15.5703125" style="230" customWidth="1"/>
    <col min="16134" max="16384" width="9.140625" style="230"/>
  </cols>
  <sheetData>
    <row r="1" spans="1:7" s="311" customFormat="1">
      <c r="A1" s="846"/>
      <c r="B1" s="837"/>
      <c r="C1" s="847" t="s">
        <v>812</v>
      </c>
      <c r="D1" s="837"/>
      <c r="E1" s="837"/>
    </row>
    <row r="2" spans="1:7" s="311" customFormat="1">
      <c r="A2" s="836"/>
      <c r="B2" s="837"/>
      <c r="C2" s="847" t="s">
        <v>785</v>
      </c>
      <c r="D2" s="837"/>
      <c r="E2" s="837"/>
      <c r="G2" s="827"/>
    </row>
    <row r="3" spans="1:7" s="311" customFormat="1">
      <c r="A3" s="836"/>
      <c r="B3" s="837"/>
      <c r="C3" s="847" t="s">
        <v>786</v>
      </c>
      <c r="D3" s="837"/>
      <c r="E3" s="837"/>
      <c r="G3" s="827"/>
    </row>
    <row r="4" spans="1:7" s="311" customFormat="1">
      <c r="A4" s="836"/>
      <c r="B4" s="837"/>
      <c r="C4" s="847" t="s">
        <v>788</v>
      </c>
      <c r="D4" s="837"/>
      <c r="E4" s="837"/>
      <c r="G4" s="827"/>
    </row>
    <row r="5" spans="1:7" s="227" customFormat="1" ht="36.75" customHeight="1">
      <c r="A5" s="13"/>
      <c r="B5" s="228"/>
      <c r="C5" s="12"/>
    </row>
    <row r="6" spans="1:7" s="227" customFormat="1">
      <c r="A6" s="863" t="s">
        <v>90</v>
      </c>
      <c r="B6" s="863"/>
      <c r="C6" s="863"/>
      <c r="D6" s="972"/>
      <c r="E6" s="972"/>
    </row>
    <row r="7" spans="1:7" s="227" customFormat="1" ht="97.5" customHeight="1">
      <c r="A7" s="880" t="s">
        <v>657</v>
      </c>
      <c r="B7" s="880"/>
      <c r="C7" s="880"/>
      <c r="D7" s="973"/>
      <c r="E7" s="973"/>
    </row>
    <row r="8" spans="1:7" s="227" customFormat="1" ht="6.75" customHeight="1">
      <c r="A8" s="13"/>
      <c r="B8" s="13"/>
      <c r="C8" s="12"/>
    </row>
    <row r="9" spans="1:7" s="227" customFormat="1" ht="87.75" customHeight="1">
      <c r="A9" s="485" t="s">
        <v>0</v>
      </c>
      <c r="B9" s="839" t="s">
        <v>441</v>
      </c>
      <c r="C9" s="483" t="s">
        <v>320</v>
      </c>
      <c r="D9" s="90" t="s">
        <v>321</v>
      </c>
      <c r="E9" s="89" t="s">
        <v>322</v>
      </c>
    </row>
    <row r="10" spans="1:7" ht="21.75" customHeight="1">
      <c r="A10" s="150" t="s">
        <v>315</v>
      </c>
      <c r="B10" s="513" t="s">
        <v>97</v>
      </c>
      <c r="C10" s="512">
        <f>C12</f>
        <v>17593.599999999999</v>
      </c>
      <c r="D10" s="512">
        <f>D12</f>
        <v>5850</v>
      </c>
      <c r="E10" s="511">
        <f>D10/C10*100</f>
        <v>33.250727537286288</v>
      </c>
    </row>
    <row r="11" spans="1:7">
      <c r="A11" s="150"/>
      <c r="B11" s="514" t="s">
        <v>1</v>
      </c>
      <c r="C11" s="515"/>
      <c r="D11" s="515"/>
      <c r="E11" s="511"/>
    </row>
    <row r="12" spans="1:7" ht="37.5">
      <c r="A12" s="150" t="s">
        <v>151</v>
      </c>
      <c r="B12" s="514" t="s">
        <v>11</v>
      </c>
      <c r="C12" s="515">
        <v>17593.599999999999</v>
      </c>
      <c r="D12" s="515">
        <v>5850</v>
      </c>
      <c r="E12" s="329">
        <f t="shared" ref="E12" si="0">D12/C12*100</f>
        <v>33.250727537286288</v>
      </c>
    </row>
    <row r="13" spans="1:7">
      <c r="A13" s="191"/>
      <c r="B13" s="192" t="s">
        <v>89</v>
      </c>
      <c r="C13" s="405">
        <f>C10+C11</f>
        <v>17593.599999999999</v>
      </c>
      <c r="D13" s="405">
        <f>D10+D11</f>
        <v>5850</v>
      </c>
      <c r="E13" s="329">
        <f>D13/C13*100</f>
        <v>33.250727537286288</v>
      </c>
    </row>
    <row r="15" spans="1:7">
      <c r="A15" s="925" t="s">
        <v>92</v>
      </c>
      <c r="B15" s="925"/>
      <c r="C15" s="925"/>
      <c r="D15" s="865"/>
      <c r="E15" s="865"/>
    </row>
    <row r="17" spans="3:14">
      <c r="M17" s="259"/>
      <c r="N17" s="259"/>
    </row>
    <row r="18" spans="3:14">
      <c r="M18" s="259"/>
      <c r="N18" s="259"/>
    </row>
    <row r="19" spans="3:14">
      <c r="C19" s="583"/>
      <c r="D19" s="583"/>
      <c r="M19" s="259"/>
      <c r="N19" s="259"/>
    </row>
    <row r="20" spans="3:14">
      <c r="M20" s="259"/>
      <c r="N20" s="259"/>
    </row>
  </sheetData>
  <mergeCells count="3">
    <mergeCell ref="A6:E6"/>
    <mergeCell ref="A7:E7"/>
    <mergeCell ref="A15:E15"/>
  </mergeCells>
  <pageMargins left="0.98425196850393704" right="0.39370078740157483" top="0.82677165354330717" bottom="0.78740157480314965" header="0.39370078740157483" footer="0.31496062992125984"/>
  <pageSetup paperSize="9" orientation="portrait" r:id="rId1"/>
  <headerFooter differentFirst="1">
    <oddHeader xml:space="preserve">&amp;C&amp;P
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0"/>
  </sheetPr>
  <dimension ref="A1:N18"/>
  <sheetViews>
    <sheetView workbookViewId="0">
      <selection activeCell="S19" sqref="S19"/>
    </sheetView>
  </sheetViews>
  <sheetFormatPr defaultRowHeight="18.75"/>
  <cols>
    <col min="1" max="1" width="6.28515625" style="484" customWidth="1"/>
    <col min="2" max="2" width="36.140625" style="232" customWidth="1"/>
    <col min="3" max="3" width="15.140625" style="233" customWidth="1"/>
    <col min="4" max="4" width="14.42578125" style="230" customWidth="1"/>
    <col min="5" max="5" width="14.28515625" style="230" customWidth="1"/>
    <col min="6" max="256" width="9.140625" style="230"/>
    <col min="257" max="257" width="6.28515625" style="230" customWidth="1"/>
    <col min="258" max="258" width="39.42578125" style="230" customWidth="1"/>
    <col min="259" max="259" width="14.28515625" style="230" customWidth="1"/>
    <col min="260" max="260" width="16.140625" style="230" customWidth="1"/>
    <col min="261" max="261" width="15.5703125" style="230" customWidth="1"/>
    <col min="262" max="512" width="9.140625" style="230"/>
    <col min="513" max="513" width="6.28515625" style="230" customWidth="1"/>
    <col min="514" max="514" width="39.42578125" style="230" customWidth="1"/>
    <col min="515" max="515" width="14.28515625" style="230" customWidth="1"/>
    <col min="516" max="516" width="16.140625" style="230" customWidth="1"/>
    <col min="517" max="517" width="15.5703125" style="230" customWidth="1"/>
    <col min="518" max="768" width="9.140625" style="230"/>
    <col min="769" max="769" width="6.28515625" style="230" customWidth="1"/>
    <col min="770" max="770" width="39.42578125" style="230" customWidth="1"/>
    <col min="771" max="771" width="14.28515625" style="230" customWidth="1"/>
    <col min="772" max="772" width="16.140625" style="230" customWidth="1"/>
    <col min="773" max="773" width="15.5703125" style="230" customWidth="1"/>
    <col min="774" max="1024" width="9.140625" style="230"/>
    <col min="1025" max="1025" width="6.28515625" style="230" customWidth="1"/>
    <col min="1026" max="1026" width="39.42578125" style="230" customWidth="1"/>
    <col min="1027" max="1027" width="14.28515625" style="230" customWidth="1"/>
    <col min="1028" max="1028" width="16.140625" style="230" customWidth="1"/>
    <col min="1029" max="1029" width="15.5703125" style="230" customWidth="1"/>
    <col min="1030" max="1280" width="9.140625" style="230"/>
    <col min="1281" max="1281" width="6.28515625" style="230" customWidth="1"/>
    <col min="1282" max="1282" width="39.42578125" style="230" customWidth="1"/>
    <col min="1283" max="1283" width="14.28515625" style="230" customWidth="1"/>
    <col min="1284" max="1284" width="16.140625" style="230" customWidth="1"/>
    <col min="1285" max="1285" width="15.5703125" style="230" customWidth="1"/>
    <col min="1286" max="1536" width="9.140625" style="230"/>
    <col min="1537" max="1537" width="6.28515625" style="230" customWidth="1"/>
    <col min="1538" max="1538" width="39.42578125" style="230" customWidth="1"/>
    <col min="1539" max="1539" width="14.28515625" style="230" customWidth="1"/>
    <col min="1540" max="1540" width="16.140625" style="230" customWidth="1"/>
    <col min="1541" max="1541" width="15.5703125" style="230" customWidth="1"/>
    <col min="1542" max="1792" width="9.140625" style="230"/>
    <col min="1793" max="1793" width="6.28515625" style="230" customWidth="1"/>
    <col min="1794" max="1794" width="39.42578125" style="230" customWidth="1"/>
    <col min="1795" max="1795" width="14.28515625" style="230" customWidth="1"/>
    <col min="1796" max="1796" width="16.140625" style="230" customWidth="1"/>
    <col min="1797" max="1797" width="15.5703125" style="230" customWidth="1"/>
    <col min="1798" max="2048" width="9.140625" style="230"/>
    <col min="2049" max="2049" width="6.28515625" style="230" customWidth="1"/>
    <col min="2050" max="2050" width="39.42578125" style="230" customWidth="1"/>
    <col min="2051" max="2051" width="14.28515625" style="230" customWidth="1"/>
    <col min="2052" max="2052" width="16.140625" style="230" customWidth="1"/>
    <col min="2053" max="2053" width="15.5703125" style="230" customWidth="1"/>
    <col min="2054" max="2304" width="9.140625" style="230"/>
    <col min="2305" max="2305" width="6.28515625" style="230" customWidth="1"/>
    <col min="2306" max="2306" width="39.42578125" style="230" customWidth="1"/>
    <col min="2307" max="2307" width="14.28515625" style="230" customWidth="1"/>
    <col min="2308" max="2308" width="16.140625" style="230" customWidth="1"/>
    <col min="2309" max="2309" width="15.5703125" style="230" customWidth="1"/>
    <col min="2310" max="2560" width="9.140625" style="230"/>
    <col min="2561" max="2561" width="6.28515625" style="230" customWidth="1"/>
    <col min="2562" max="2562" width="39.42578125" style="230" customWidth="1"/>
    <col min="2563" max="2563" width="14.28515625" style="230" customWidth="1"/>
    <col min="2564" max="2564" width="16.140625" style="230" customWidth="1"/>
    <col min="2565" max="2565" width="15.5703125" style="230" customWidth="1"/>
    <col min="2566" max="2816" width="9.140625" style="230"/>
    <col min="2817" max="2817" width="6.28515625" style="230" customWidth="1"/>
    <col min="2818" max="2818" width="39.42578125" style="230" customWidth="1"/>
    <col min="2819" max="2819" width="14.28515625" style="230" customWidth="1"/>
    <col min="2820" max="2820" width="16.140625" style="230" customWidth="1"/>
    <col min="2821" max="2821" width="15.5703125" style="230" customWidth="1"/>
    <col min="2822" max="3072" width="9.140625" style="230"/>
    <col min="3073" max="3073" width="6.28515625" style="230" customWidth="1"/>
    <col min="3074" max="3074" width="39.42578125" style="230" customWidth="1"/>
    <col min="3075" max="3075" width="14.28515625" style="230" customWidth="1"/>
    <col min="3076" max="3076" width="16.140625" style="230" customWidth="1"/>
    <col min="3077" max="3077" width="15.5703125" style="230" customWidth="1"/>
    <col min="3078" max="3328" width="9.140625" style="230"/>
    <col min="3329" max="3329" width="6.28515625" style="230" customWidth="1"/>
    <col min="3330" max="3330" width="39.42578125" style="230" customWidth="1"/>
    <col min="3331" max="3331" width="14.28515625" style="230" customWidth="1"/>
    <col min="3332" max="3332" width="16.140625" style="230" customWidth="1"/>
    <col min="3333" max="3333" width="15.5703125" style="230" customWidth="1"/>
    <col min="3334" max="3584" width="9.140625" style="230"/>
    <col min="3585" max="3585" width="6.28515625" style="230" customWidth="1"/>
    <col min="3586" max="3586" width="39.42578125" style="230" customWidth="1"/>
    <col min="3587" max="3587" width="14.28515625" style="230" customWidth="1"/>
    <col min="3588" max="3588" width="16.140625" style="230" customWidth="1"/>
    <col min="3589" max="3589" width="15.5703125" style="230" customWidth="1"/>
    <col min="3590" max="3840" width="9.140625" style="230"/>
    <col min="3841" max="3841" width="6.28515625" style="230" customWidth="1"/>
    <col min="3842" max="3842" width="39.42578125" style="230" customWidth="1"/>
    <col min="3843" max="3843" width="14.28515625" style="230" customWidth="1"/>
    <col min="3844" max="3844" width="16.140625" style="230" customWidth="1"/>
    <col min="3845" max="3845" width="15.5703125" style="230" customWidth="1"/>
    <col min="3846" max="4096" width="9.140625" style="230"/>
    <col min="4097" max="4097" width="6.28515625" style="230" customWidth="1"/>
    <col min="4098" max="4098" width="39.42578125" style="230" customWidth="1"/>
    <col min="4099" max="4099" width="14.28515625" style="230" customWidth="1"/>
    <col min="4100" max="4100" width="16.140625" style="230" customWidth="1"/>
    <col min="4101" max="4101" width="15.5703125" style="230" customWidth="1"/>
    <col min="4102" max="4352" width="9.140625" style="230"/>
    <col min="4353" max="4353" width="6.28515625" style="230" customWidth="1"/>
    <col min="4354" max="4354" width="39.42578125" style="230" customWidth="1"/>
    <col min="4355" max="4355" width="14.28515625" style="230" customWidth="1"/>
    <col min="4356" max="4356" width="16.140625" style="230" customWidth="1"/>
    <col min="4357" max="4357" width="15.5703125" style="230" customWidth="1"/>
    <col min="4358" max="4608" width="9.140625" style="230"/>
    <col min="4609" max="4609" width="6.28515625" style="230" customWidth="1"/>
    <col min="4610" max="4610" width="39.42578125" style="230" customWidth="1"/>
    <col min="4611" max="4611" width="14.28515625" style="230" customWidth="1"/>
    <col min="4612" max="4612" width="16.140625" style="230" customWidth="1"/>
    <col min="4613" max="4613" width="15.5703125" style="230" customWidth="1"/>
    <col min="4614" max="4864" width="9.140625" style="230"/>
    <col min="4865" max="4865" width="6.28515625" style="230" customWidth="1"/>
    <col min="4866" max="4866" width="39.42578125" style="230" customWidth="1"/>
    <col min="4867" max="4867" width="14.28515625" style="230" customWidth="1"/>
    <col min="4868" max="4868" width="16.140625" style="230" customWidth="1"/>
    <col min="4869" max="4869" width="15.5703125" style="230" customWidth="1"/>
    <col min="4870" max="5120" width="9.140625" style="230"/>
    <col min="5121" max="5121" width="6.28515625" style="230" customWidth="1"/>
    <col min="5122" max="5122" width="39.42578125" style="230" customWidth="1"/>
    <col min="5123" max="5123" width="14.28515625" style="230" customWidth="1"/>
    <col min="5124" max="5124" width="16.140625" style="230" customWidth="1"/>
    <col min="5125" max="5125" width="15.5703125" style="230" customWidth="1"/>
    <col min="5126" max="5376" width="9.140625" style="230"/>
    <col min="5377" max="5377" width="6.28515625" style="230" customWidth="1"/>
    <col min="5378" max="5378" width="39.42578125" style="230" customWidth="1"/>
    <col min="5379" max="5379" width="14.28515625" style="230" customWidth="1"/>
    <col min="5380" max="5380" width="16.140625" style="230" customWidth="1"/>
    <col min="5381" max="5381" width="15.5703125" style="230" customWidth="1"/>
    <col min="5382" max="5632" width="9.140625" style="230"/>
    <col min="5633" max="5633" width="6.28515625" style="230" customWidth="1"/>
    <col min="5634" max="5634" width="39.42578125" style="230" customWidth="1"/>
    <col min="5635" max="5635" width="14.28515625" style="230" customWidth="1"/>
    <col min="5636" max="5636" width="16.140625" style="230" customWidth="1"/>
    <col min="5637" max="5637" width="15.5703125" style="230" customWidth="1"/>
    <col min="5638" max="5888" width="9.140625" style="230"/>
    <col min="5889" max="5889" width="6.28515625" style="230" customWidth="1"/>
    <col min="5890" max="5890" width="39.42578125" style="230" customWidth="1"/>
    <col min="5891" max="5891" width="14.28515625" style="230" customWidth="1"/>
    <col min="5892" max="5892" width="16.140625" style="230" customWidth="1"/>
    <col min="5893" max="5893" width="15.5703125" style="230" customWidth="1"/>
    <col min="5894" max="6144" width="9.140625" style="230"/>
    <col min="6145" max="6145" width="6.28515625" style="230" customWidth="1"/>
    <col min="6146" max="6146" width="39.42578125" style="230" customWidth="1"/>
    <col min="6147" max="6147" width="14.28515625" style="230" customWidth="1"/>
    <col min="6148" max="6148" width="16.140625" style="230" customWidth="1"/>
    <col min="6149" max="6149" width="15.5703125" style="230" customWidth="1"/>
    <col min="6150" max="6400" width="9.140625" style="230"/>
    <col min="6401" max="6401" width="6.28515625" style="230" customWidth="1"/>
    <col min="6402" max="6402" width="39.42578125" style="230" customWidth="1"/>
    <col min="6403" max="6403" width="14.28515625" style="230" customWidth="1"/>
    <col min="6404" max="6404" width="16.140625" style="230" customWidth="1"/>
    <col min="6405" max="6405" width="15.5703125" style="230" customWidth="1"/>
    <col min="6406" max="6656" width="9.140625" style="230"/>
    <col min="6657" max="6657" width="6.28515625" style="230" customWidth="1"/>
    <col min="6658" max="6658" width="39.42578125" style="230" customWidth="1"/>
    <col min="6659" max="6659" width="14.28515625" style="230" customWidth="1"/>
    <col min="6660" max="6660" width="16.140625" style="230" customWidth="1"/>
    <col min="6661" max="6661" width="15.5703125" style="230" customWidth="1"/>
    <col min="6662" max="6912" width="9.140625" style="230"/>
    <col min="6913" max="6913" width="6.28515625" style="230" customWidth="1"/>
    <col min="6914" max="6914" width="39.42578125" style="230" customWidth="1"/>
    <col min="6915" max="6915" width="14.28515625" style="230" customWidth="1"/>
    <col min="6916" max="6916" width="16.140625" style="230" customWidth="1"/>
    <col min="6917" max="6917" width="15.5703125" style="230" customWidth="1"/>
    <col min="6918" max="7168" width="9.140625" style="230"/>
    <col min="7169" max="7169" width="6.28515625" style="230" customWidth="1"/>
    <col min="7170" max="7170" width="39.42578125" style="230" customWidth="1"/>
    <col min="7171" max="7171" width="14.28515625" style="230" customWidth="1"/>
    <col min="7172" max="7172" width="16.140625" style="230" customWidth="1"/>
    <col min="7173" max="7173" width="15.5703125" style="230" customWidth="1"/>
    <col min="7174" max="7424" width="9.140625" style="230"/>
    <col min="7425" max="7425" width="6.28515625" style="230" customWidth="1"/>
    <col min="7426" max="7426" width="39.42578125" style="230" customWidth="1"/>
    <col min="7427" max="7427" width="14.28515625" style="230" customWidth="1"/>
    <col min="7428" max="7428" width="16.140625" style="230" customWidth="1"/>
    <col min="7429" max="7429" width="15.5703125" style="230" customWidth="1"/>
    <col min="7430" max="7680" width="9.140625" style="230"/>
    <col min="7681" max="7681" width="6.28515625" style="230" customWidth="1"/>
    <col min="7682" max="7682" width="39.42578125" style="230" customWidth="1"/>
    <col min="7683" max="7683" width="14.28515625" style="230" customWidth="1"/>
    <col min="7684" max="7684" width="16.140625" style="230" customWidth="1"/>
    <col min="7685" max="7685" width="15.5703125" style="230" customWidth="1"/>
    <col min="7686" max="7936" width="9.140625" style="230"/>
    <col min="7937" max="7937" width="6.28515625" style="230" customWidth="1"/>
    <col min="7938" max="7938" width="39.42578125" style="230" customWidth="1"/>
    <col min="7939" max="7939" width="14.28515625" style="230" customWidth="1"/>
    <col min="7940" max="7940" width="16.140625" style="230" customWidth="1"/>
    <col min="7941" max="7941" width="15.5703125" style="230" customWidth="1"/>
    <col min="7942" max="8192" width="9.140625" style="230"/>
    <col min="8193" max="8193" width="6.28515625" style="230" customWidth="1"/>
    <col min="8194" max="8194" width="39.42578125" style="230" customWidth="1"/>
    <col min="8195" max="8195" width="14.28515625" style="230" customWidth="1"/>
    <col min="8196" max="8196" width="16.140625" style="230" customWidth="1"/>
    <col min="8197" max="8197" width="15.5703125" style="230" customWidth="1"/>
    <col min="8198" max="8448" width="9.140625" style="230"/>
    <col min="8449" max="8449" width="6.28515625" style="230" customWidth="1"/>
    <col min="8450" max="8450" width="39.42578125" style="230" customWidth="1"/>
    <col min="8451" max="8451" width="14.28515625" style="230" customWidth="1"/>
    <col min="8452" max="8452" width="16.140625" style="230" customWidth="1"/>
    <col min="8453" max="8453" width="15.5703125" style="230" customWidth="1"/>
    <col min="8454" max="8704" width="9.140625" style="230"/>
    <col min="8705" max="8705" width="6.28515625" style="230" customWidth="1"/>
    <col min="8706" max="8706" width="39.42578125" style="230" customWidth="1"/>
    <col min="8707" max="8707" width="14.28515625" style="230" customWidth="1"/>
    <col min="8708" max="8708" width="16.140625" style="230" customWidth="1"/>
    <col min="8709" max="8709" width="15.5703125" style="230" customWidth="1"/>
    <col min="8710" max="8960" width="9.140625" style="230"/>
    <col min="8961" max="8961" width="6.28515625" style="230" customWidth="1"/>
    <col min="8962" max="8962" width="39.42578125" style="230" customWidth="1"/>
    <col min="8963" max="8963" width="14.28515625" style="230" customWidth="1"/>
    <col min="8964" max="8964" width="16.140625" style="230" customWidth="1"/>
    <col min="8965" max="8965" width="15.5703125" style="230" customWidth="1"/>
    <col min="8966" max="9216" width="9.140625" style="230"/>
    <col min="9217" max="9217" width="6.28515625" style="230" customWidth="1"/>
    <col min="9218" max="9218" width="39.42578125" style="230" customWidth="1"/>
    <col min="9219" max="9219" width="14.28515625" style="230" customWidth="1"/>
    <col min="9220" max="9220" width="16.140625" style="230" customWidth="1"/>
    <col min="9221" max="9221" width="15.5703125" style="230" customWidth="1"/>
    <col min="9222" max="9472" width="9.140625" style="230"/>
    <col min="9473" max="9473" width="6.28515625" style="230" customWidth="1"/>
    <col min="9474" max="9474" width="39.42578125" style="230" customWidth="1"/>
    <col min="9475" max="9475" width="14.28515625" style="230" customWidth="1"/>
    <col min="9476" max="9476" width="16.140625" style="230" customWidth="1"/>
    <col min="9477" max="9477" width="15.5703125" style="230" customWidth="1"/>
    <col min="9478" max="9728" width="9.140625" style="230"/>
    <col min="9729" max="9729" width="6.28515625" style="230" customWidth="1"/>
    <col min="9730" max="9730" width="39.42578125" style="230" customWidth="1"/>
    <col min="9731" max="9731" width="14.28515625" style="230" customWidth="1"/>
    <col min="9732" max="9732" width="16.140625" style="230" customWidth="1"/>
    <col min="9733" max="9733" width="15.5703125" style="230" customWidth="1"/>
    <col min="9734" max="9984" width="9.140625" style="230"/>
    <col min="9985" max="9985" width="6.28515625" style="230" customWidth="1"/>
    <col min="9986" max="9986" width="39.42578125" style="230" customWidth="1"/>
    <col min="9987" max="9987" width="14.28515625" style="230" customWidth="1"/>
    <col min="9988" max="9988" width="16.140625" style="230" customWidth="1"/>
    <col min="9989" max="9989" width="15.5703125" style="230" customWidth="1"/>
    <col min="9990" max="10240" width="9.140625" style="230"/>
    <col min="10241" max="10241" width="6.28515625" style="230" customWidth="1"/>
    <col min="10242" max="10242" width="39.42578125" style="230" customWidth="1"/>
    <col min="10243" max="10243" width="14.28515625" style="230" customWidth="1"/>
    <col min="10244" max="10244" width="16.140625" style="230" customWidth="1"/>
    <col min="10245" max="10245" width="15.5703125" style="230" customWidth="1"/>
    <col min="10246" max="10496" width="9.140625" style="230"/>
    <col min="10497" max="10497" width="6.28515625" style="230" customWidth="1"/>
    <col min="10498" max="10498" width="39.42578125" style="230" customWidth="1"/>
    <col min="10499" max="10499" width="14.28515625" style="230" customWidth="1"/>
    <col min="10500" max="10500" width="16.140625" style="230" customWidth="1"/>
    <col min="10501" max="10501" width="15.5703125" style="230" customWidth="1"/>
    <col min="10502" max="10752" width="9.140625" style="230"/>
    <col min="10753" max="10753" width="6.28515625" style="230" customWidth="1"/>
    <col min="10754" max="10754" width="39.42578125" style="230" customWidth="1"/>
    <col min="10755" max="10755" width="14.28515625" style="230" customWidth="1"/>
    <col min="10756" max="10756" width="16.140625" style="230" customWidth="1"/>
    <col min="10757" max="10757" width="15.5703125" style="230" customWidth="1"/>
    <col min="10758" max="11008" width="9.140625" style="230"/>
    <col min="11009" max="11009" width="6.28515625" style="230" customWidth="1"/>
    <col min="11010" max="11010" width="39.42578125" style="230" customWidth="1"/>
    <col min="11011" max="11011" width="14.28515625" style="230" customWidth="1"/>
    <col min="11012" max="11012" width="16.140625" style="230" customWidth="1"/>
    <col min="11013" max="11013" width="15.5703125" style="230" customWidth="1"/>
    <col min="11014" max="11264" width="9.140625" style="230"/>
    <col min="11265" max="11265" width="6.28515625" style="230" customWidth="1"/>
    <col min="11266" max="11266" width="39.42578125" style="230" customWidth="1"/>
    <col min="11267" max="11267" width="14.28515625" style="230" customWidth="1"/>
    <col min="11268" max="11268" width="16.140625" style="230" customWidth="1"/>
    <col min="11269" max="11269" width="15.5703125" style="230" customWidth="1"/>
    <col min="11270" max="11520" width="9.140625" style="230"/>
    <col min="11521" max="11521" width="6.28515625" style="230" customWidth="1"/>
    <col min="11522" max="11522" width="39.42578125" style="230" customWidth="1"/>
    <col min="11523" max="11523" width="14.28515625" style="230" customWidth="1"/>
    <col min="11524" max="11524" width="16.140625" style="230" customWidth="1"/>
    <col min="11525" max="11525" width="15.5703125" style="230" customWidth="1"/>
    <col min="11526" max="11776" width="9.140625" style="230"/>
    <col min="11777" max="11777" width="6.28515625" style="230" customWidth="1"/>
    <col min="11778" max="11778" width="39.42578125" style="230" customWidth="1"/>
    <col min="11779" max="11779" width="14.28515625" style="230" customWidth="1"/>
    <col min="11780" max="11780" width="16.140625" style="230" customWidth="1"/>
    <col min="11781" max="11781" width="15.5703125" style="230" customWidth="1"/>
    <col min="11782" max="12032" width="9.140625" style="230"/>
    <col min="12033" max="12033" width="6.28515625" style="230" customWidth="1"/>
    <col min="12034" max="12034" width="39.42578125" style="230" customWidth="1"/>
    <col min="12035" max="12035" width="14.28515625" style="230" customWidth="1"/>
    <col min="12036" max="12036" width="16.140625" style="230" customWidth="1"/>
    <col min="12037" max="12037" width="15.5703125" style="230" customWidth="1"/>
    <col min="12038" max="12288" width="9.140625" style="230"/>
    <col min="12289" max="12289" width="6.28515625" style="230" customWidth="1"/>
    <col min="12290" max="12290" width="39.42578125" style="230" customWidth="1"/>
    <col min="12291" max="12291" width="14.28515625" style="230" customWidth="1"/>
    <col min="12292" max="12292" width="16.140625" style="230" customWidth="1"/>
    <col min="12293" max="12293" width="15.5703125" style="230" customWidth="1"/>
    <col min="12294" max="12544" width="9.140625" style="230"/>
    <col min="12545" max="12545" width="6.28515625" style="230" customWidth="1"/>
    <col min="12546" max="12546" width="39.42578125" style="230" customWidth="1"/>
    <col min="12547" max="12547" width="14.28515625" style="230" customWidth="1"/>
    <col min="12548" max="12548" width="16.140625" style="230" customWidth="1"/>
    <col min="12549" max="12549" width="15.5703125" style="230" customWidth="1"/>
    <col min="12550" max="12800" width="9.140625" style="230"/>
    <col min="12801" max="12801" width="6.28515625" style="230" customWidth="1"/>
    <col min="12802" max="12802" width="39.42578125" style="230" customWidth="1"/>
    <col min="12803" max="12803" width="14.28515625" style="230" customWidth="1"/>
    <col min="12804" max="12804" width="16.140625" style="230" customWidth="1"/>
    <col min="12805" max="12805" width="15.5703125" style="230" customWidth="1"/>
    <col min="12806" max="13056" width="9.140625" style="230"/>
    <col min="13057" max="13057" width="6.28515625" style="230" customWidth="1"/>
    <col min="13058" max="13058" width="39.42578125" style="230" customWidth="1"/>
    <col min="13059" max="13059" width="14.28515625" style="230" customWidth="1"/>
    <col min="13060" max="13060" width="16.140625" style="230" customWidth="1"/>
    <col min="13061" max="13061" width="15.5703125" style="230" customWidth="1"/>
    <col min="13062" max="13312" width="9.140625" style="230"/>
    <col min="13313" max="13313" width="6.28515625" style="230" customWidth="1"/>
    <col min="13314" max="13314" width="39.42578125" style="230" customWidth="1"/>
    <col min="13315" max="13315" width="14.28515625" style="230" customWidth="1"/>
    <col min="13316" max="13316" width="16.140625" style="230" customWidth="1"/>
    <col min="13317" max="13317" width="15.5703125" style="230" customWidth="1"/>
    <col min="13318" max="13568" width="9.140625" style="230"/>
    <col min="13569" max="13569" width="6.28515625" style="230" customWidth="1"/>
    <col min="13570" max="13570" width="39.42578125" style="230" customWidth="1"/>
    <col min="13571" max="13571" width="14.28515625" style="230" customWidth="1"/>
    <col min="13572" max="13572" width="16.140625" style="230" customWidth="1"/>
    <col min="13573" max="13573" width="15.5703125" style="230" customWidth="1"/>
    <col min="13574" max="13824" width="9.140625" style="230"/>
    <col min="13825" max="13825" width="6.28515625" style="230" customWidth="1"/>
    <col min="13826" max="13826" width="39.42578125" style="230" customWidth="1"/>
    <col min="13827" max="13827" width="14.28515625" style="230" customWidth="1"/>
    <col min="13828" max="13828" width="16.140625" style="230" customWidth="1"/>
    <col min="13829" max="13829" width="15.5703125" style="230" customWidth="1"/>
    <col min="13830" max="14080" width="9.140625" style="230"/>
    <col min="14081" max="14081" width="6.28515625" style="230" customWidth="1"/>
    <col min="14082" max="14082" width="39.42578125" style="230" customWidth="1"/>
    <col min="14083" max="14083" width="14.28515625" style="230" customWidth="1"/>
    <col min="14084" max="14084" width="16.140625" style="230" customWidth="1"/>
    <col min="14085" max="14085" width="15.5703125" style="230" customWidth="1"/>
    <col min="14086" max="14336" width="9.140625" style="230"/>
    <col min="14337" max="14337" width="6.28515625" style="230" customWidth="1"/>
    <col min="14338" max="14338" width="39.42578125" style="230" customWidth="1"/>
    <col min="14339" max="14339" width="14.28515625" style="230" customWidth="1"/>
    <col min="14340" max="14340" width="16.140625" style="230" customWidth="1"/>
    <col min="14341" max="14341" width="15.5703125" style="230" customWidth="1"/>
    <col min="14342" max="14592" width="9.140625" style="230"/>
    <col min="14593" max="14593" width="6.28515625" style="230" customWidth="1"/>
    <col min="14594" max="14594" width="39.42578125" style="230" customWidth="1"/>
    <col min="14595" max="14595" width="14.28515625" style="230" customWidth="1"/>
    <col min="14596" max="14596" width="16.140625" style="230" customWidth="1"/>
    <col min="14597" max="14597" width="15.5703125" style="230" customWidth="1"/>
    <col min="14598" max="14848" width="9.140625" style="230"/>
    <col min="14849" max="14849" width="6.28515625" style="230" customWidth="1"/>
    <col min="14850" max="14850" width="39.42578125" style="230" customWidth="1"/>
    <col min="14851" max="14851" width="14.28515625" style="230" customWidth="1"/>
    <col min="14852" max="14852" width="16.140625" style="230" customWidth="1"/>
    <col min="14853" max="14853" width="15.5703125" style="230" customWidth="1"/>
    <col min="14854" max="15104" width="9.140625" style="230"/>
    <col min="15105" max="15105" width="6.28515625" style="230" customWidth="1"/>
    <col min="15106" max="15106" width="39.42578125" style="230" customWidth="1"/>
    <col min="15107" max="15107" width="14.28515625" style="230" customWidth="1"/>
    <col min="15108" max="15108" width="16.140625" style="230" customWidth="1"/>
    <col min="15109" max="15109" width="15.5703125" style="230" customWidth="1"/>
    <col min="15110" max="15360" width="9.140625" style="230"/>
    <col min="15361" max="15361" width="6.28515625" style="230" customWidth="1"/>
    <col min="15362" max="15362" width="39.42578125" style="230" customWidth="1"/>
    <col min="15363" max="15363" width="14.28515625" style="230" customWidth="1"/>
    <col min="15364" max="15364" width="16.140625" style="230" customWidth="1"/>
    <col min="15365" max="15365" width="15.5703125" style="230" customWidth="1"/>
    <col min="15366" max="15616" width="9.140625" style="230"/>
    <col min="15617" max="15617" width="6.28515625" style="230" customWidth="1"/>
    <col min="15618" max="15618" width="39.42578125" style="230" customWidth="1"/>
    <col min="15619" max="15619" width="14.28515625" style="230" customWidth="1"/>
    <col min="15620" max="15620" width="16.140625" style="230" customWidth="1"/>
    <col min="15621" max="15621" width="15.5703125" style="230" customWidth="1"/>
    <col min="15622" max="15872" width="9.140625" style="230"/>
    <col min="15873" max="15873" width="6.28515625" style="230" customWidth="1"/>
    <col min="15874" max="15874" width="39.42578125" style="230" customWidth="1"/>
    <col min="15875" max="15875" width="14.28515625" style="230" customWidth="1"/>
    <col min="15876" max="15876" width="16.140625" style="230" customWidth="1"/>
    <col min="15877" max="15877" width="15.5703125" style="230" customWidth="1"/>
    <col min="15878" max="16128" width="9.140625" style="230"/>
    <col min="16129" max="16129" width="6.28515625" style="230" customWidth="1"/>
    <col min="16130" max="16130" width="39.42578125" style="230" customWidth="1"/>
    <col min="16131" max="16131" width="14.28515625" style="230" customWidth="1"/>
    <col min="16132" max="16132" width="16.140625" style="230" customWidth="1"/>
    <col min="16133" max="16133" width="15.5703125" style="230" customWidth="1"/>
    <col min="16134" max="16384" width="9.140625" style="230"/>
  </cols>
  <sheetData>
    <row r="1" spans="1:14" s="311" customFormat="1">
      <c r="A1" s="846"/>
      <c r="B1" s="837"/>
      <c r="C1" s="847" t="s">
        <v>813</v>
      </c>
      <c r="D1" s="837"/>
      <c r="E1" s="837"/>
    </row>
    <row r="2" spans="1:14" s="311" customFormat="1">
      <c r="A2" s="836"/>
      <c r="B2" s="837"/>
      <c r="C2" s="847" t="s">
        <v>785</v>
      </c>
      <c r="D2" s="837"/>
      <c r="E2" s="837"/>
      <c r="G2" s="827"/>
    </row>
    <row r="3" spans="1:14" s="311" customFormat="1">
      <c r="A3" s="836"/>
      <c r="B3" s="837"/>
      <c r="C3" s="847" t="s">
        <v>786</v>
      </c>
      <c r="D3" s="837"/>
      <c r="E3" s="837"/>
      <c r="G3" s="827"/>
    </row>
    <row r="4" spans="1:14" s="311" customFormat="1">
      <c r="A4" s="836"/>
      <c r="B4" s="837"/>
      <c r="C4" s="847" t="s">
        <v>788</v>
      </c>
      <c r="D4" s="837"/>
      <c r="E4" s="837"/>
      <c r="G4" s="827"/>
    </row>
    <row r="5" spans="1:14" s="227" customFormat="1" ht="36.75" customHeight="1">
      <c r="A5" s="13"/>
      <c r="B5" s="228"/>
      <c r="C5" s="12"/>
    </row>
    <row r="6" spans="1:14" s="227" customFormat="1">
      <c r="A6" s="863" t="s">
        <v>90</v>
      </c>
      <c r="B6" s="863"/>
      <c r="C6" s="863"/>
      <c r="D6" s="972"/>
      <c r="E6" s="972"/>
    </row>
    <row r="7" spans="1:14" s="227" customFormat="1" ht="76.5" customHeight="1">
      <c r="A7" s="880" t="s">
        <v>659</v>
      </c>
      <c r="B7" s="880"/>
      <c r="C7" s="880"/>
      <c r="D7" s="973"/>
      <c r="E7" s="973"/>
    </row>
    <row r="8" spans="1:14" s="227" customFormat="1" hidden="1">
      <c r="A8" s="13"/>
      <c r="B8" s="13"/>
      <c r="C8" s="12"/>
    </row>
    <row r="9" spans="1:14" s="227" customFormat="1" ht="87.75" customHeight="1">
      <c r="A9" s="485" t="s">
        <v>0</v>
      </c>
      <c r="B9" s="485" t="s">
        <v>658</v>
      </c>
      <c r="C9" s="483" t="s">
        <v>320</v>
      </c>
      <c r="D9" s="90" t="s">
        <v>321</v>
      </c>
      <c r="E9" s="89" t="s">
        <v>322</v>
      </c>
    </row>
    <row r="10" spans="1:14">
      <c r="A10" s="191" t="s">
        <v>315</v>
      </c>
      <c r="B10" s="192" t="s">
        <v>88</v>
      </c>
      <c r="C10" s="405">
        <v>733.4</v>
      </c>
      <c r="D10" s="405">
        <v>733.4</v>
      </c>
      <c r="E10" s="329">
        <f>D10/C10*100</f>
        <v>100</v>
      </c>
    </row>
    <row r="11" spans="1:14">
      <c r="A11" s="191"/>
      <c r="B11" s="192" t="s">
        <v>89</v>
      </c>
      <c r="C11" s="405">
        <f>C10</f>
        <v>733.4</v>
      </c>
      <c r="D11" s="405">
        <f>D10</f>
        <v>733.4</v>
      </c>
      <c r="E11" s="329">
        <f>D11/C11*100</f>
        <v>100</v>
      </c>
    </row>
    <row r="13" spans="1:14">
      <c r="A13" s="925" t="s">
        <v>92</v>
      </c>
      <c r="B13" s="925"/>
      <c r="C13" s="925"/>
      <c r="D13" s="865"/>
      <c r="E13" s="865"/>
    </row>
    <row r="15" spans="1:14">
      <c r="M15" s="259"/>
      <c r="N15" s="259"/>
    </row>
    <row r="16" spans="1:14">
      <c r="C16" s="619"/>
      <c r="D16" s="619"/>
      <c r="M16" s="259"/>
      <c r="N16" s="259"/>
    </row>
    <row r="17" spans="13:14">
      <c r="M17" s="259"/>
      <c r="N17" s="259"/>
    </row>
    <row r="18" spans="13:14">
      <c r="M18" s="259"/>
      <c r="N18" s="259"/>
    </row>
  </sheetData>
  <mergeCells count="3">
    <mergeCell ref="A6:E6"/>
    <mergeCell ref="A7:E7"/>
    <mergeCell ref="A13:E13"/>
  </mergeCells>
  <pageMargins left="0.9055118110236221" right="0.39370078740157483" top="0.74803149606299213" bottom="0.74803149606299213" header="0.35433070866141736" footer="0.31496062992125984"/>
  <pageSetup paperSize="9" orientation="portrait" r:id="rId1"/>
  <headerFooter differentFirst="1">
    <oddHeader>&amp;C&amp;P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0"/>
  </sheetPr>
  <dimension ref="A1:N17"/>
  <sheetViews>
    <sheetView workbookViewId="0">
      <selection sqref="A1:XFD4"/>
    </sheetView>
  </sheetViews>
  <sheetFormatPr defaultRowHeight="18.75"/>
  <cols>
    <col min="1" max="1" width="6.28515625" style="509" customWidth="1"/>
    <col min="2" max="2" width="36.140625" style="232" customWidth="1"/>
    <col min="3" max="3" width="15.140625" style="233" customWidth="1"/>
    <col min="4" max="4" width="14.42578125" style="230" customWidth="1"/>
    <col min="5" max="5" width="14.28515625" style="230" customWidth="1"/>
    <col min="6" max="256" width="9.140625" style="230"/>
    <col min="257" max="257" width="6.28515625" style="230" customWidth="1"/>
    <col min="258" max="258" width="39.42578125" style="230" customWidth="1"/>
    <col min="259" max="259" width="14.28515625" style="230" customWidth="1"/>
    <col min="260" max="260" width="16.140625" style="230" customWidth="1"/>
    <col min="261" max="261" width="15.5703125" style="230" customWidth="1"/>
    <col min="262" max="512" width="9.140625" style="230"/>
    <col min="513" max="513" width="6.28515625" style="230" customWidth="1"/>
    <col min="514" max="514" width="39.42578125" style="230" customWidth="1"/>
    <col min="515" max="515" width="14.28515625" style="230" customWidth="1"/>
    <col min="516" max="516" width="16.140625" style="230" customWidth="1"/>
    <col min="517" max="517" width="15.5703125" style="230" customWidth="1"/>
    <col min="518" max="768" width="9.140625" style="230"/>
    <col min="769" max="769" width="6.28515625" style="230" customWidth="1"/>
    <col min="770" max="770" width="39.42578125" style="230" customWidth="1"/>
    <col min="771" max="771" width="14.28515625" style="230" customWidth="1"/>
    <col min="772" max="772" width="16.140625" style="230" customWidth="1"/>
    <col min="773" max="773" width="15.5703125" style="230" customWidth="1"/>
    <col min="774" max="1024" width="9.140625" style="230"/>
    <col min="1025" max="1025" width="6.28515625" style="230" customWidth="1"/>
    <col min="1026" max="1026" width="39.42578125" style="230" customWidth="1"/>
    <col min="1027" max="1027" width="14.28515625" style="230" customWidth="1"/>
    <col min="1028" max="1028" width="16.140625" style="230" customWidth="1"/>
    <col min="1029" max="1029" width="15.5703125" style="230" customWidth="1"/>
    <col min="1030" max="1280" width="9.140625" style="230"/>
    <col min="1281" max="1281" width="6.28515625" style="230" customWidth="1"/>
    <col min="1282" max="1282" width="39.42578125" style="230" customWidth="1"/>
    <col min="1283" max="1283" width="14.28515625" style="230" customWidth="1"/>
    <col min="1284" max="1284" width="16.140625" style="230" customWidth="1"/>
    <col min="1285" max="1285" width="15.5703125" style="230" customWidth="1"/>
    <col min="1286" max="1536" width="9.140625" style="230"/>
    <col min="1537" max="1537" width="6.28515625" style="230" customWidth="1"/>
    <col min="1538" max="1538" width="39.42578125" style="230" customWidth="1"/>
    <col min="1539" max="1539" width="14.28515625" style="230" customWidth="1"/>
    <col min="1540" max="1540" width="16.140625" style="230" customWidth="1"/>
    <col min="1541" max="1541" width="15.5703125" style="230" customWidth="1"/>
    <col min="1542" max="1792" width="9.140625" style="230"/>
    <col min="1793" max="1793" width="6.28515625" style="230" customWidth="1"/>
    <col min="1794" max="1794" width="39.42578125" style="230" customWidth="1"/>
    <col min="1795" max="1795" width="14.28515625" style="230" customWidth="1"/>
    <col min="1796" max="1796" width="16.140625" style="230" customWidth="1"/>
    <col min="1797" max="1797" width="15.5703125" style="230" customWidth="1"/>
    <col min="1798" max="2048" width="9.140625" style="230"/>
    <col min="2049" max="2049" width="6.28515625" style="230" customWidth="1"/>
    <col min="2050" max="2050" width="39.42578125" style="230" customWidth="1"/>
    <col min="2051" max="2051" width="14.28515625" style="230" customWidth="1"/>
    <col min="2052" max="2052" width="16.140625" style="230" customWidth="1"/>
    <col min="2053" max="2053" width="15.5703125" style="230" customWidth="1"/>
    <col min="2054" max="2304" width="9.140625" style="230"/>
    <col min="2305" max="2305" width="6.28515625" style="230" customWidth="1"/>
    <col min="2306" max="2306" width="39.42578125" style="230" customWidth="1"/>
    <col min="2307" max="2307" width="14.28515625" style="230" customWidth="1"/>
    <col min="2308" max="2308" width="16.140625" style="230" customWidth="1"/>
    <col min="2309" max="2309" width="15.5703125" style="230" customWidth="1"/>
    <col min="2310" max="2560" width="9.140625" style="230"/>
    <col min="2561" max="2561" width="6.28515625" style="230" customWidth="1"/>
    <col min="2562" max="2562" width="39.42578125" style="230" customWidth="1"/>
    <col min="2563" max="2563" width="14.28515625" style="230" customWidth="1"/>
    <col min="2564" max="2564" width="16.140625" style="230" customWidth="1"/>
    <col min="2565" max="2565" width="15.5703125" style="230" customWidth="1"/>
    <col min="2566" max="2816" width="9.140625" style="230"/>
    <col min="2817" max="2817" width="6.28515625" style="230" customWidth="1"/>
    <col min="2818" max="2818" width="39.42578125" style="230" customWidth="1"/>
    <col min="2819" max="2819" width="14.28515625" style="230" customWidth="1"/>
    <col min="2820" max="2820" width="16.140625" style="230" customWidth="1"/>
    <col min="2821" max="2821" width="15.5703125" style="230" customWidth="1"/>
    <col min="2822" max="3072" width="9.140625" style="230"/>
    <col min="3073" max="3073" width="6.28515625" style="230" customWidth="1"/>
    <col min="3074" max="3074" width="39.42578125" style="230" customWidth="1"/>
    <col min="3075" max="3075" width="14.28515625" style="230" customWidth="1"/>
    <col min="3076" max="3076" width="16.140625" style="230" customWidth="1"/>
    <col min="3077" max="3077" width="15.5703125" style="230" customWidth="1"/>
    <col min="3078" max="3328" width="9.140625" style="230"/>
    <col min="3329" max="3329" width="6.28515625" style="230" customWidth="1"/>
    <col min="3330" max="3330" width="39.42578125" style="230" customWidth="1"/>
    <col min="3331" max="3331" width="14.28515625" style="230" customWidth="1"/>
    <col min="3332" max="3332" width="16.140625" style="230" customWidth="1"/>
    <col min="3333" max="3333" width="15.5703125" style="230" customWidth="1"/>
    <col min="3334" max="3584" width="9.140625" style="230"/>
    <col min="3585" max="3585" width="6.28515625" style="230" customWidth="1"/>
    <col min="3586" max="3586" width="39.42578125" style="230" customWidth="1"/>
    <col min="3587" max="3587" width="14.28515625" style="230" customWidth="1"/>
    <col min="3588" max="3588" width="16.140625" style="230" customWidth="1"/>
    <col min="3589" max="3589" width="15.5703125" style="230" customWidth="1"/>
    <col min="3590" max="3840" width="9.140625" style="230"/>
    <col min="3841" max="3841" width="6.28515625" style="230" customWidth="1"/>
    <col min="3842" max="3842" width="39.42578125" style="230" customWidth="1"/>
    <col min="3843" max="3843" width="14.28515625" style="230" customWidth="1"/>
    <col min="3844" max="3844" width="16.140625" style="230" customWidth="1"/>
    <col min="3845" max="3845" width="15.5703125" style="230" customWidth="1"/>
    <col min="3846" max="4096" width="9.140625" style="230"/>
    <col min="4097" max="4097" width="6.28515625" style="230" customWidth="1"/>
    <col min="4098" max="4098" width="39.42578125" style="230" customWidth="1"/>
    <col min="4099" max="4099" width="14.28515625" style="230" customWidth="1"/>
    <col min="4100" max="4100" width="16.140625" style="230" customWidth="1"/>
    <col min="4101" max="4101" width="15.5703125" style="230" customWidth="1"/>
    <col min="4102" max="4352" width="9.140625" style="230"/>
    <col min="4353" max="4353" width="6.28515625" style="230" customWidth="1"/>
    <col min="4354" max="4354" width="39.42578125" style="230" customWidth="1"/>
    <col min="4355" max="4355" width="14.28515625" style="230" customWidth="1"/>
    <col min="4356" max="4356" width="16.140625" style="230" customWidth="1"/>
    <col min="4357" max="4357" width="15.5703125" style="230" customWidth="1"/>
    <col min="4358" max="4608" width="9.140625" style="230"/>
    <col min="4609" max="4609" width="6.28515625" style="230" customWidth="1"/>
    <col min="4610" max="4610" width="39.42578125" style="230" customWidth="1"/>
    <col min="4611" max="4611" width="14.28515625" style="230" customWidth="1"/>
    <col min="4612" max="4612" width="16.140625" style="230" customWidth="1"/>
    <col min="4613" max="4613" width="15.5703125" style="230" customWidth="1"/>
    <col min="4614" max="4864" width="9.140625" style="230"/>
    <col min="4865" max="4865" width="6.28515625" style="230" customWidth="1"/>
    <col min="4866" max="4866" width="39.42578125" style="230" customWidth="1"/>
    <col min="4867" max="4867" width="14.28515625" style="230" customWidth="1"/>
    <col min="4868" max="4868" width="16.140625" style="230" customWidth="1"/>
    <col min="4869" max="4869" width="15.5703125" style="230" customWidth="1"/>
    <col min="4870" max="5120" width="9.140625" style="230"/>
    <col min="5121" max="5121" width="6.28515625" style="230" customWidth="1"/>
    <col min="5122" max="5122" width="39.42578125" style="230" customWidth="1"/>
    <col min="5123" max="5123" width="14.28515625" style="230" customWidth="1"/>
    <col min="5124" max="5124" width="16.140625" style="230" customWidth="1"/>
    <col min="5125" max="5125" width="15.5703125" style="230" customWidth="1"/>
    <col min="5126" max="5376" width="9.140625" style="230"/>
    <col min="5377" max="5377" width="6.28515625" style="230" customWidth="1"/>
    <col min="5378" max="5378" width="39.42578125" style="230" customWidth="1"/>
    <col min="5379" max="5379" width="14.28515625" style="230" customWidth="1"/>
    <col min="5380" max="5380" width="16.140625" style="230" customWidth="1"/>
    <col min="5381" max="5381" width="15.5703125" style="230" customWidth="1"/>
    <col min="5382" max="5632" width="9.140625" style="230"/>
    <col min="5633" max="5633" width="6.28515625" style="230" customWidth="1"/>
    <col min="5634" max="5634" width="39.42578125" style="230" customWidth="1"/>
    <col min="5635" max="5635" width="14.28515625" style="230" customWidth="1"/>
    <col min="5636" max="5636" width="16.140625" style="230" customWidth="1"/>
    <col min="5637" max="5637" width="15.5703125" style="230" customWidth="1"/>
    <col min="5638" max="5888" width="9.140625" style="230"/>
    <col min="5889" max="5889" width="6.28515625" style="230" customWidth="1"/>
    <col min="5890" max="5890" width="39.42578125" style="230" customWidth="1"/>
    <col min="5891" max="5891" width="14.28515625" style="230" customWidth="1"/>
    <col min="5892" max="5892" width="16.140625" style="230" customWidth="1"/>
    <col min="5893" max="5893" width="15.5703125" style="230" customWidth="1"/>
    <col min="5894" max="6144" width="9.140625" style="230"/>
    <col min="6145" max="6145" width="6.28515625" style="230" customWidth="1"/>
    <col min="6146" max="6146" width="39.42578125" style="230" customWidth="1"/>
    <col min="6147" max="6147" width="14.28515625" style="230" customWidth="1"/>
    <col min="6148" max="6148" width="16.140625" style="230" customWidth="1"/>
    <col min="6149" max="6149" width="15.5703125" style="230" customWidth="1"/>
    <col min="6150" max="6400" width="9.140625" style="230"/>
    <col min="6401" max="6401" width="6.28515625" style="230" customWidth="1"/>
    <col min="6402" max="6402" width="39.42578125" style="230" customWidth="1"/>
    <col min="6403" max="6403" width="14.28515625" style="230" customWidth="1"/>
    <col min="6404" max="6404" width="16.140625" style="230" customWidth="1"/>
    <col min="6405" max="6405" width="15.5703125" style="230" customWidth="1"/>
    <col min="6406" max="6656" width="9.140625" style="230"/>
    <col min="6657" max="6657" width="6.28515625" style="230" customWidth="1"/>
    <col min="6658" max="6658" width="39.42578125" style="230" customWidth="1"/>
    <col min="6659" max="6659" width="14.28515625" style="230" customWidth="1"/>
    <col min="6660" max="6660" width="16.140625" style="230" customWidth="1"/>
    <col min="6661" max="6661" width="15.5703125" style="230" customWidth="1"/>
    <col min="6662" max="6912" width="9.140625" style="230"/>
    <col min="6913" max="6913" width="6.28515625" style="230" customWidth="1"/>
    <col min="6914" max="6914" width="39.42578125" style="230" customWidth="1"/>
    <col min="6915" max="6915" width="14.28515625" style="230" customWidth="1"/>
    <col min="6916" max="6916" width="16.140625" style="230" customWidth="1"/>
    <col min="6917" max="6917" width="15.5703125" style="230" customWidth="1"/>
    <col min="6918" max="7168" width="9.140625" style="230"/>
    <col min="7169" max="7169" width="6.28515625" style="230" customWidth="1"/>
    <col min="7170" max="7170" width="39.42578125" style="230" customWidth="1"/>
    <col min="7171" max="7171" width="14.28515625" style="230" customWidth="1"/>
    <col min="7172" max="7172" width="16.140625" style="230" customWidth="1"/>
    <col min="7173" max="7173" width="15.5703125" style="230" customWidth="1"/>
    <col min="7174" max="7424" width="9.140625" style="230"/>
    <col min="7425" max="7425" width="6.28515625" style="230" customWidth="1"/>
    <col min="7426" max="7426" width="39.42578125" style="230" customWidth="1"/>
    <col min="7427" max="7427" width="14.28515625" style="230" customWidth="1"/>
    <col min="7428" max="7428" width="16.140625" style="230" customWidth="1"/>
    <col min="7429" max="7429" width="15.5703125" style="230" customWidth="1"/>
    <col min="7430" max="7680" width="9.140625" style="230"/>
    <col min="7681" max="7681" width="6.28515625" style="230" customWidth="1"/>
    <col min="7682" max="7682" width="39.42578125" style="230" customWidth="1"/>
    <col min="7683" max="7683" width="14.28515625" style="230" customWidth="1"/>
    <col min="7684" max="7684" width="16.140625" style="230" customWidth="1"/>
    <col min="7685" max="7685" width="15.5703125" style="230" customWidth="1"/>
    <col min="7686" max="7936" width="9.140625" style="230"/>
    <col min="7937" max="7937" width="6.28515625" style="230" customWidth="1"/>
    <col min="7938" max="7938" width="39.42578125" style="230" customWidth="1"/>
    <col min="7939" max="7939" width="14.28515625" style="230" customWidth="1"/>
    <col min="7940" max="7940" width="16.140625" style="230" customWidth="1"/>
    <col min="7941" max="7941" width="15.5703125" style="230" customWidth="1"/>
    <col min="7942" max="8192" width="9.140625" style="230"/>
    <col min="8193" max="8193" width="6.28515625" style="230" customWidth="1"/>
    <col min="8194" max="8194" width="39.42578125" style="230" customWidth="1"/>
    <col min="8195" max="8195" width="14.28515625" style="230" customWidth="1"/>
    <col min="8196" max="8196" width="16.140625" style="230" customWidth="1"/>
    <col min="8197" max="8197" width="15.5703125" style="230" customWidth="1"/>
    <col min="8198" max="8448" width="9.140625" style="230"/>
    <col min="8449" max="8449" width="6.28515625" style="230" customWidth="1"/>
    <col min="8450" max="8450" width="39.42578125" style="230" customWidth="1"/>
    <col min="8451" max="8451" width="14.28515625" style="230" customWidth="1"/>
    <col min="8452" max="8452" width="16.140625" style="230" customWidth="1"/>
    <col min="8453" max="8453" width="15.5703125" style="230" customWidth="1"/>
    <col min="8454" max="8704" width="9.140625" style="230"/>
    <col min="8705" max="8705" width="6.28515625" style="230" customWidth="1"/>
    <col min="8706" max="8706" width="39.42578125" style="230" customWidth="1"/>
    <col min="8707" max="8707" width="14.28515625" style="230" customWidth="1"/>
    <col min="8708" max="8708" width="16.140625" style="230" customWidth="1"/>
    <col min="8709" max="8709" width="15.5703125" style="230" customWidth="1"/>
    <col min="8710" max="8960" width="9.140625" style="230"/>
    <col min="8961" max="8961" width="6.28515625" style="230" customWidth="1"/>
    <col min="8962" max="8962" width="39.42578125" style="230" customWidth="1"/>
    <col min="8963" max="8963" width="14.28515625" style="230" customWidth="1"/>
    <col min="8964" max="8964" width="16.140625" style="230" customWidth="1"/>
    <col min="8965" max="8965" width="15.5703125" style="230" customWidth="1"/>
    <col min="8966" max="9216" width="9.140625" style="230"/>
    <col min="9217" max="9217" width="6.28515625" style="230" customWidth="1"/>
    <col min="9218" max="9218" width="39.42578125" style="230" customWidth="1"/>
    <col min="9219" max="9219" width="14.28515625" style="230" customWidth="1"/>
    <col min="9220" max="9220" width="16.140625" style="230" customWidth="1"/>
    <col min="9221" max="9221" width="15.5703125" style="230" customWidth="1"/>
    <col min="9222" max="9472" width="9.140625" style="230"/>
    <col min="9473" max="9473" width="6.28515625" style="230" customWidth="1"/>
    <col min="9474" max="9474" width="39.42578125" style="230" customWidth="1"/>
    <col min="9475" max="9475" width="14.28515625" style="230" customWidth="1"/>
    <col min="9476" max="9476" width="16.140625" style="230" customWidth="1"/>
    <col min="9477" max="9477" width="15.5703125" style="230" customWidth="1"/>
    <col min="9478" max="9728" width="9.140625" style="230"/>
    <col min="9729" max="9729" width="6.28515625" style="230" customWidth="1"/>
    <col min="9730" max="9730" width="39.42578125" style="230" customWidth="1"/>
    <col min="9731" max="9731" width="14.28515625" style="230" customWidth="1"/>
    <col min="9732" max="9732" width="16.140625" style="230" customWidth="1"/>
    <col min="9733" max="9733" width="15.5703125" style="230" customWidth="1"/>
    <col min="9734" max="9984" width="9.140625" style="230"/>
    <col min="9985" max="9985" width="6.28515625" style="230" customWidth="1"/>
    <col min="9986" max="9986" width="39.42578125" style="230" customWidth="1"/>
    <col min="9987" max="9987" width="14.28515625" style="230" customWidth="1"/>
    <col min="9988" max="9988" width="16.140625" style="230" customWidth="1"/>
    <col min="9989" max="9989" width="15.5703125" style="230" customWidth="1"/>
    <col min="9990" max="10240" width="9.140625" style="230"/>
    <col min="10241" max="10241" width="6.28515625" style="230" customWidth="1"/>
    <col min="10242" max="10242" width="39.42578125" style="230" customWidth="1"/>
    <col min="10243" max="10243" width="14.28515625" style="230" customWidth="1"/>
    <col min="10244" max="10244" width="16.140625" style="230" customWidth="1"/>
    <col min="10245" max="10245" width="15.5703125" style="230" customWidth="1"/>
    <col min="10246" max="10496" width="9.140625" style="230"/>
    <col min="10497" max="10497" width="6.28515625" style="230" customWidth="1"/>
    <col min="10498" max="10498" width="39.42578125" style="230" customWidth="1"/>
    <col min="10499" max="10499" width="14.28515625" style="230" customWidth="1"/>
    <col min="10500" max="10500" width="16.140625" style="230" customWidth="1"/>
    <col min="10501" max="10501" width="15.5703125" style="230" customWidth="1"/>
    <col min="10502" max="10752" width="9.140625" style="230"/>
    <col min="10753" max="10753" width="6.28515625" style="230" customWidth="1"/>
    <col min="10754" max="10754" width="39.42578125" style="230" customWidth="1"/>
    <col min="10755" max="10755" width="14.28515625" style="230" customWidth="1"/>
    <col min="10756" max="10756" width="16.140625" style="230" customWidth="1"/>
    <col min="10757" max="10757" width="15.5703125" style="230" customWidth="1"/>
    <col min="10758" max="11008" width="9.140625" style="230"/>
    <col min="11009" max="11009" width="6.28515625" style="230" customWidth="1"/>
    <col min="11010" max="11010" width="39.42578125" style="230" customWidth="1"/>
    <col min="11011" max="11011" width="14.28515625" style="230" customWidth="1"/>
    <col min="11012" max="11012" width="16.140625" style="230" customWidth="1"/>
    <col min="11013" max="11013" width="15.5703125" style="230" customWidth="1"/>
    <col min="11014" max="11264" width="9.140625" style="230"/>
    <col min="11265" max="11265" width="6.28515625" style="230" customWidth="1"/>
    <col min="11266" max="11266" width="39.42578125" style="230" customWidth="1"/>
    <col min="11267" max="11267" width="14.28515625" style="230" customWidth="1"/>
    <col min="11268" max="11268" width="16.140625" style="230" customWidth="1"/>
    <col min="11269" max="11269" width="15.5703125" style="230" customWidth="1"/>
    <col min="11270" max="11520" width="9.140625" style="230"/>
    <col min="11521" max="11521" width="6.28515625" style="230" customWidth="1"/>
    <col min="11522" max="11522" width="39.42578125" style="230" customWidth="1"/>
    <col min="11523" max="11523" width="14.28515625" style="230" customWidth="1"/>
    <col min="11524" max="11524" width="16.140625" style="230" customWidth="1"/>
    <col min="11525" max="11525" width="15.5703125" style="230" customWidth="1"/>
    <col min="11526" max="11776" width="9.140625" style="230"/>
    <col min="11777" max="11777" width="6.28515625" style="230" customWidth="1"/>
    <col min="11778" max="11778" width="39.42578125" style="230" customWidth="1"/>
    <col min="11779" max="11779" width="14.28515625" style="230" customWidth="1"/>
    <col min="11780" max="11780" width="16.140625" style="230" customWidth="1"/>
    <col min="11781" max="11781" width="15.5703125" style="230" customWidth="1"/>
    <col min="11782" max="12032" width="9.140625" style="230"/>
    <col min="12033" max="12033" width="6.28515625" style="230" customWidth="1"/>
    <col min="12034" max="12034" width="39.42578125" style="230" customWidth="1"/>
    <col min="12035" max="12035" width="14.28515625" style="230" customWidth="1"/>
    <col min="12036" max="12036" width="16.140625" style="230" customWidth="1"/>
    <col min="12037" max="12037" width="15.5703125" style="230" customWidth="1"/>
    <col min="12038" max="12288" width="9.140625" style="230"/>
    <col min="12289" max="12289" width="6.28515625" style="230" customWidth="1"/>
    <col min="12290" max="12290" width="39.42578125" style="230" customWidth="1"/>
    <col min="12291" max="12291" width="14.28515625" style="230" customWidth="1"/>
    <col min="12292" max="12292" width="16.140625" style="230" customWidth="1"/>
    <col min="12293" max="12293" width="15.5703125" style="230" customWidth="1"/>
    <col min="12294" max="12544" width="9.140625" style="230"/>
    <col min="12545" max="12545" width="6.28515625" style="230" customWidth="1"/>
    <col min="12546" max="12546" width="39.42578125" style="230" customWidth="1"/>
    <col min="12547" max="12547" width="14.28515625" style="230" customWidth="1"/>
    <col min="12548" max="12548" width="16.140625" style="230" customWidth="1"/>
    <col min="12549" max="12549" width="15.5703125" style="230" customWidth="1"/>
    <col min="12550" max="12800" width="9.140625" style="230"/>
    <col min="12801" max="12801" width="6.28515625" style="230" customWidth="1"/>
    <col min="12802" max="12802" width="39.42578125" style="230" customWidth="1"/>
    <col min="12803" max="12803" width="14.28515625" style="230" customWidth="1"/>
    <col min="12804" max="12804" width="16.140625" style="230" customWidth="1"/>
    <col min="12805" max="12805" width="15.5703125" style="230" customWidth="1"/>
    <col min="12806" max="13056" width="9.140625" style="230"/>
    <col min="13057" max="13057" width="6.28515625" style="230" customWidth="1"/>
    <col min="13058" max="13058" width="39.42578125" style="230" customWidth="1"/>
    <col min="13059" max="13059" width="14.28515625" style="230" customWidth="1"/>
    <col min="13060" max="13060" width="16.140625" style="230" customWidth="1"/>
    <col min="13061" max="13061" width="15.5703125" style="230" customWidth="1"/>
    <col min="13062" max="13312" width="9.140625" style="230"/>
    <col min="13313" max="13313" width="6.28515625" style="230" customWidth="1"/>
    <col min="13314" max="13314" width="39.42578125" style="230" customWidth="1"/>
    <col min="13315" max="13315" width="14.28515625" style="230" customWidth="1"/>
    <col min="13316" max="13316" width="16.140625" style="230" customWidth="1"/>
    <col min="13317" max="13317" width="15.5703125" style="230" customWidth="1"/>
    <col min="13318" max="13568" width="9.140625" style="230"/>
    <col min="13569" max="13569" width="6.28515625" style="230" customWidth="1"/>
    <col min="13570" max="13570" width="39.42578125" style="230" customWidth="1"/>
    <col min="13571" max="13571" width="14.28515625" style="230" customWidth="1"/>
    <col min="13572" max="13572" width="16.140625" style="230" customWidth="1"/>
    <col min="13573" max="13573" width="15.5703125" style="230" customWidth="1"/>
    <col min="13574" max="13824" width="9.140625" style="230"/>
    <col min="13825" max="13825" width="6.28515625" style="230" customWidth="1"/>
    <col min="13826" max="13826" width="39.42578125" style="230" customWidth="1"/>
    <col min="13827" max="13827" width="14.28515625" style="230" customWidth="1"/>
    <col min="13828" max="13828" width="16.140625" style="230" customWidth="1"/>
    <col min="13829" max="13829" width="15.5703125" style="230" customWidth="1"/>
    <col min="13830" max="14080" width="9.140625" style="230"/>
    <col min="14081" max="14081" width="6.28515625" style="230" customWidth="1"/>
    <col min="14082" max="14082" width="39.42578125" style="230" customWidth="1"/>
    <col min="14083" max="14083" width="14.28515625" style="230" customWidth="1"/>
    <col min="14084" max="14084" width="16.140625" style="230" customWidth="1"/>
    <col min="14085" max="14085" width="15.5703125" style="230" customWidth="1"/>
    <col min="14086" max="14336" width="9.140625" style="230"/>
    <col min="14337" max="14337" width="6.28515625" style="230" customWidth="1"/>
    <col min="14338" max="14338" width="39.42578125" style="230" customWidth="1"/>
    <col min="14339" max="14339" width="14.28515625" style="230" customWidth="1"/>
    <col min="14340" max="14340" width="16.140625" style="230" customWidth="1"/>
    <col min="14341" max="14341" width="15.5703125" style="230" customWidth="1"/>
    <col min="14342" max="14592" width="9.140625" style="230"/>
    <col min="14593" max="14593" width="6.28515625" style="230" customWidth="1"/>
    <col min="14594" max="14594" width="39.42578125" style="230" customWidth="1"/>
    <col min="14595" max="14595" width="14.28515625" style="230" customWidth="1"/>
    <col min="14596" max="14596" width="16.140625" style="230" customWidth="1"/>
    <col min="14597" max="14597" width="15.5703125" style="230" customWidth="1"/>
    <col min="14598" max="14848" width="9.140625" style="230"/>
    <col min="14849" max="14849" width="6.28515625" style="230" customWidth="1"/>
    <col min="14850" max="14850" width="39.42578125" style="230" customWidth="1"/>
    <col min="14851" max="14851" width="14.28515625" style="230" customWidth="1"/>
    <col min="14852" max="14852" width="16.140625" style="230" customWidth="1"/>
    <col min="14853" max="14853" width="15.5703125" style="230" customWidth="1"/>
    <col min="14854" max="15104" width="9.140625" style="230"/>
    <col min="15105" max="15105" width="6.28515625" style="230" customWidth="1"/>
    <col min="15106" max="15106" width="39.42578125" style="230" customWidth="1"/>
    <col min="15107" max="15107" width="14.28515625" style="230" customWidth="1"/>
    <col min="15108" max="15108" width="16.140625" style="230" customWidth="1"/>
    <col min="15109" max="15109" width="15.5703125" style="230" customWidth="1"/>
    <col min="15110" max="15360" width="9.140625" style="230"/>
    <col min="15361" max="15361" width="6.28515625" style="230" customWidth="1"/>
    <col min="15362" max="15362" width="39.42578125" style="230" customWidth="1"/>
    <col min="15363" max="15363" width="14.28515625" style="230" customWidth="1"/>
    <col min="15364" max="15364" width="16.140625" style="230" customWidth="1"/>
    <col min="15365" max="15365" width="15.5703125" style="230" customWidth="1"/>
    <col min="15366" max="15616" width="9.140625" style="230"/>
    <col min="15617" max="15617" width="6.28515625" style="230" customWidth="1"/>
    <col min="15618" max="15618" width="39.42578125" style="230" customWidth="1"/>
    <col min="15619" max="15619" width="14.28515625" style="230" customWidth="1"/>
    <col min="15620" max="15620" width="16.140625" style="230" customWidth="1"/>
    <col min="15621" max="15621" width="15.5703125" style="230" customWidth="1"/>
    <col min="15622" max="15872" width="9.140625" style="230"/>
    <col min="15873" max="15873" width="6.28515625" style="230" customWidth="1"/>
    <col min="15874" max="15874" width="39.42578125" style="230" customWidth="1"/>
    <col min="15875" max="15875" width="14.28515625" style="230" customWidth="1"/>
    <col min="15876" max="15876" width="16.140625" style="230" customWidth="1"/>
    <col min="15877" max="15877" width="15.5703125" style="230" customWidth="1"/>
    <col min="15878" max="16128" width="9.140625" style="230"/>
    <col min="16129" max="16129" width="6.28515625" style="230" customWidth="1"/>
    <col min="16130" max="16130" width="39.42578125" style="230" customWidth="1"/>
    <col min="16131" max="16131" width="14.28515625" style="230" customWidth="1"/>
    <col min="16132" max="16132" width="16.140625" style="230" customWidth="1"/>
    <col min="16133" max="16133" width="15.5703125" style="230" customWidth="1"/>
    <col min="16134" max="16384" width="9.140625" style="230"/>
  </cols>
  <sheetData>
    <row r="1" spans="1:14" s="311" customFormat="1">
      <c r="A1" s="846"/>
      <c r="B1" s="837"/>
      <c r="C1" s="847" t="s">
        <v>814</v>
      </c>
      <c r="D1" s="837"/>
      <c r="E1" s="837"/>
    </row>
    <row r="2" spans="1:14" s="311" customFormat="1">
      <c r="A2" s="836"/>
      <c r="B2" s="837"/>
      <c r="C2" s="847" t="s">
        <v>785</v>
      </c>
      <c r="D2" s="837"/>
      <c r="E2" s="837"/>
      <c r="G2" s="827"/>
    </row>
    <row r="3" spans="1:14" s="311" customFormat="1">
      <c r="A3" s="836"/>
      <c r="B3" s="837"/>
      <c r="C3" s="847" t="s">
        <v>786</v>
      </c>
      <c r="D3" s="837"/>
      <c r="E3" s="837"/>
      <c r="G3" s="827"/>
    </row>
    <row r="4" spans="1:14" s="311" customFormat="1">
      <c r="A4" s="836"/>
      <c r="B4" s="837"/>
      <c r="C4" s="847" t="s">
        <v>788</v>
      </c>
      <c r="D4" s="837"/>
      <c r="E4" s="837"/>
      <c r="G4" s="827"/>
    </row>
    <row r="5" spans="1:14" s="227" customFormat="1" ht="36.75" customHeight="1">
      <c r="A5" s="13"/>
      <c r="B5" s="228"/>
      <c r="C5" s="12"/>
    </row>
    <row r="6" spans="1:14" s="227" customFormat="1">
      <c r="A6" s="863" t="s">
        <v>90</v>
      </c>
      <c r="B6" s="863"/>
      <c r="C6" s="863"/>
      <c r="D6" s="972"/>
      <c r="E6" s="972"/>
    </row>
    <row r="7" spans="1:14" s="227" customFormat="1" ht="58.5" customHeight="1">
      <c r="A7" s="880" t="s">
        <v>660</v>
      </c>
      <c r="B7" s="880"/>
      <c r="C7" s="880"/>
      <c r="D7" s="973"/>
      <c r="E7" s="973"/>
    </row>
    <row r="8" spans="1:14" s="227" customFormat="1" ht="8.25" customHeight="1">
      <c r="A8" s="13"/>
      <c r="B8" s="13"/>
      <c r="C8" s="12"/>
    </row>
    <row r="9" spans="1:14" s="227" customFormat="1" ht="87.75" customHeight="1">
      <c r="A9" s="510" t="s">
        <v>0</v>
      </c>
      <c r="B9" s="510" t="s">
        <v>658</v>
      </c>
      <c r="C9" s="506" t="s">
        <v>320</v>
      </c>
      <c r="D9" s="90" t="s">
        <v>321</v>
      </c>
      <c r="E9" s="89" t="s">
        <v>322</v>
      </c>
    </row>
    <row r="10" spans="1:14">
      <c r="A10" s="191" t="s">
        <v>315</v>
      </c>
      <c r="B10" s="192" t="s">
        <v>88</v>
      </c>
      <c r="C10" s="405">
        <v>767911</v>
      </c>
      <c r="D10" s="405">
        <v>634802.80000000005</v>
      </c>
      <c r="E10" s="329">
        <f>D10/C10*100</f>
        <v>82.666194389714448</v>
      </c>
    </row>
    <row r="11" spans="1:14">
      <c r="A11" s="191"/>
      <c r="B11" s="192" t="s">
        <v>89</v>
      </c>
      <c r="C11" s="405">
        <f>C10</f>
        <v>767911</v>
      </c>
      <c r="D11" s="405">
        <f>D10</f>
        <v>634802.80000000005</v>
      </c>
      <c r="E11" s="329">
        <f>D11/C11*100</f>
        <v>82.666194389714448</v>
      </c>
    </row>
    <row r="12" spans="1:14" ht="23.25" customHeight="1">
      <c r="A12" s="925" t="s">
        <v>92</v>
      </c>
      <c r="B12" s="925"/>
      <c r="C12" s="925"/>
      <c r="D12" s="865"/>
      <c r="E12" s="865"/>
    </row>
    <row r="14" spans="1:14">
      <c r="M14" s="259"/>
      <c r="N14" s="259"/>
    </row>
    <row r="15" spans="1:14">
      <c r="M15" s="259"/>
      <c r="N15" s="259"/>
    </row>
    <row r="16" spans="1:14">
      <c r="M16" s="259"/>
      <c r="N16" s="259"/>
    </row>
    <row r="17" spans="3:14">
      <c r="C17" s="583"/>
      <c r="D17" s="583"/>
      <c r="M17" s="259"/>
      <c r="N17" s="259"/>
    </row>
  </sheetData>
  <mergeCells count="3">
    <mergeCell ref="A6:E6"/>
    <mergeCell ref="A7:E7"/>
    <mergeCell ref="A12:E12"/>
  </mergeCells>
  <pageMargins left="0.98425196850393704" right="0.39370078740157483" top="0.94488188976377963" bottom="0.74803149606299213" header="0.47244094488188981" footer="0.31496062992125984"/>
  <pageSetup paperSize="9" orientation="portrait" r:id="rId1"/>
  <headerFooter differentFirst="1">
    <oddHeader xml:space="preserve">&amp;C&amp;P
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0"/>
  </sheetPr>
  <dimension ref="A1:K37"/>
  <sheetViews>
    <sheetView topLeftCell="A3" workbookViewId="0">
      <selection activeCell="A3" sqref="A3:XFD6"/>
    </sheetView>
  </sheetViews>
  <sheetFormatPr defaultColWidth="9.140625" defaultRowHeight="18.75"/>
  <cols>
    <col min="1" max="1" width="4.7109375" style="94" customWidth="1"/>
    <col min="2" max="2" width="45" style="93" customWidth="1"/>
    <col min="3" max="4" width="14.5703125" style="92" customWidth="1"/>
    <col min="5" max="5" width="13" style="92" customWidth="1"/>
    <col min="6" max="6" width="9.140625" style="91"/>
    <col min="7" max="7" width="19.5703125" style="91" customWidth="1"/>
    <col min="8" max="8" width="14.140625" style="91" customWidth="1"/>
    <col min="9" max="9" width="18.5703125" style="569" customWidth="1"/>
    <col min="10" max="10" width="9.140625" style="91"/>
    <col min="11" max="11" width="11" style="91" bestFit="1" customWidth="1"/>
    <col min="12" max="16384" width="9.140625" style="91"/>
  </cols>
  <sheetData>
    <row r="1" spans="1:11" s="103" customFormat="1" ht="264.75" hidden="1" customHeight="1">
      <c r="A1" s="106" t="s">
        <v>318</v>
      </c>
      <c r="B1" s="105" t="s">
        <v>317</v>
      </c>
      <c r="C1" s="104" t="s">
        <v>341</v>
      </c>
      <c r="D1" s="359"/>
      <c r="E1" s="359"/>
      <c r="I1" s="567"/>
    </row>
    <row r="2" spans="1:11" s="99" customFormat="1" ht="409.5" hidden="1">
      <c r="A2" s="102" t="s">
        <v>318</v>
      </c>
      <c r="B2" s="101" t="s">
        <v>317</v>
      </c>
      <c r="C2" s="100" t="s">
        <v>340</v>
      </c>
      <c r="D2" s="360"/>
      <c r="E2" s="360"/>
      <c r="I2" s="568"/>
    </row>
    <row r="3" spans="1:11" s="311" customFormat="1">
      <c r="A3" s="846"/>
      <c r="B3" s="837"/>
      <c r="C3" s="847" t="s">
        <v>815</v>
      </c>
      <c r="D3" s="837"/>
      <c r="E3" s="837"/>
    </row>
    <row r="4" spans="1:11" s="311" customFormat="1">
      <c r="A4" s="836"/>
      <c r="B4" s="837"/>
      <c r="C4" s="847" t="s">
        <v>785</v>
      </c>
      <c r="D4" s="837"/>
      <c r="E4" s="837"/>
      <c r="G4" s="827"/>
    </row>
    <row r="5" spans="1:11" s="311" customFormat="1">
      <c r="A5" s="836"/>
      <c r="B5" s="837"/>
      <c r="C5" s="847" t="s">
        <v>786</v>
      </c>
      <c r="D5" s="837"/>
      <c r="E5" s="837"/>
      <c r="G5" s="827"/>
    </row>
    <row r="6" spans="1:11" s="311" customFormat="1">
      <c r="A6" s="836"/>
      <c r="B6" s="837"/>
      <c r="C6" s="847" t="s">
        <v>788</v>
      </c>
      <c r="D6" s="837"/>
      <c r="E6" s="837"/>
      <c r="G6" s="827"/>
    </row>
    <row r="7" spans="1:11" s="99" customFormat="1">
      <c r="A7" s="102"/>
      <c r="B7" s="101"/>
      <c r="C7" s="100"/>
      <c r="D7" s="360"/>
      <c r="E7" s="360"/>
      <c r="I7" s="568"/>
    </row>
    <row r="8" spans="1:11" s="99" customFormat="1">
      <c r="A8" s="13"/>
      <c r="B8" s="859"/>
      <c r="C8" s="859"/>
      <c r="D8" s="360"/>
      <c r="E8" s="360"/>
      <c r="I8" s="568"/>
    </row>
    <row r="9" spans="1:11" s="99" customFormat="1">
      <c r="A9" s="863" t="s">
        <v>90</v>
      </c>
      <c r="B9" s="863"/>
      <c r="C9" s="863"/>
      <c r="D9" s="883"/>
      <c r="E9" s="883"/>
      <c r="I9" s="568"/>
    </row>
    <row r="10" spans="1:11" s="99" customFormat="1" ht="96" customHeight="1">
      <c r="A10" s="861" t="s">
        <v>634</v>
      </c>
      <c r="B10" s="861"/>
      <c r="C10" s="861"/>
      <c r="D10" s="882"/>
      <c r="E10" s="882"/>
      <c r="I10" s="568"/>
    </row>
    <row r="11" spans="1:11" s="99" customFormat="1" ht="12.75" customHeight="1">
      <c r="A11" s="14"/>
      <c r="B11" s="14"/>
      <c r="C11" s="318"/>
      <c r="D11" s="361"/>
      <c r="E11" s="361"/>
      <c r="I11" s="568"/>
    </row>
    <row r="12" spans="1:11" s="99" customFormat="1" ht="85.5" customHeight="1">
      <c r="A12" s="26" t="s">
        <v>0</v>
      </c>
      <c r="B12" s="26" t="s">
        <v>91</v>
      </c>
      <c r="C12" s="317" t="s">
        <v>320</v>
      </c>
      <c r="D12" s="90" t="s">
        <v>321</v>
      </c>
      <c r="E12" s="89" t="s">
        <v>322</v>
      </c>
      <c r="I12" s="568"/>
    </row>
    <row r="13" spans="1:11" s="272" customFormat="1">
      <c r="A13" s="570" t="s">
        <v>315</v>
      </c>
      <c r="B13" s="571" t="s">
        <v>310</v>
      </c>
      <c r="C13" s="572">
        <v>669.5</v>
      </c>
      <c r="D13" s="408">
        <v>669.4</v>
      </c>
      <c r="E13" s="325">
        <f>D13/C13*100</f>
        <v>99.985063480209107</v>
      </c>
      <c r="F13" s="573"/>
      <c r="G13" s="284"/>
      <c r="I13" s="574"/>
      <c r="K13" s="575"/>
    </row>
    <row r="14" spans="1:11">
      <c r="A14" s="191" t="s">
        <v>313</v>
      </c>
      <c r="B14" s="192" t="s">
        <v>306</v>
      </c>
      <c r="C14" s="405">
        <v>259.39999999999998</v>
      </c>
      <c r="D14" s="362">
        <v>259.39999999999998</v>
      </c>
      <c r="E14" s="328">
        <f t="shared" ref="E14:E31" si="0">D14/C14*100</f>
        <v>100</v>
      </c>
      <c r="F14" s="565"/>
      <c r="G14" s="356"/>
    </row>
    <row r="15" spans="1:11">
      <c r="A15" s="191" t="s">
        <v>311</v>
      </c>
      <c r="B15" s="192" t="s">
        <v>302</v>
      </c>
      <c r="C15" s="405">
        <v>796.6</v>
      </c>
      <c r="D15" s="362">
        <v>796.6</v>
      </c>
      <c r="E15" s="328">
        <f t="shared" si="0"/>
        <v>100</v>
      </c>
      <c r="F15" s="565"/>
      <c r="G15" s="356"/>
    </row>
    <row r="16" spans="1:11">
      <c r="A16" s="191" t="s">
        <v>309</v>
      </c>
      <c r="B16" s="186" t="s">
        <v>296</v>
      </c>
      <c r="C16" s="405">
        <v>30</v>
      </c>
      <c r="D16" s="362">
        <v>30</v>
      </c>
      <c r="E16" s="328">
        <f t="shared" si="0"/>
        <v>100</v>
      </c>
      <c r="F16" s="565"/>
      <c r="G16" s="356"/>
    </row>
    <row r="17" spans="1:11">
      <c r="A17" s="191" t="s">
        <v>307</v>
      </c>
      <c r="B17" s="192" t="s">
        <v>292</v>
      </c>
      <c r="C17" s="405">
        <v>494.7</v>
      </c>
      <c r="D17" s="362">
        <v>494.6</v>
      </c>
      <c r="E17" s="328">
        <f t="shared" si="0"/>
        <v>99.979785728724494</v>
      </c>
      <c r="F17" s="565"/>
      <c r="G17" s="356"/>
    </row>
    <row r="18" spans="1:11">
      <c r="A18" s="191" t="s">
        <v>305</v>
      </c>
      <c r="B18" s="186" t="s">
        <v>290</v>
      </c>
      <c r="C18" s="405">
        <v>480</v>
      </c>
      <c r="D18" s="362">
        <v>480</v>
      </c>
      <c r="E18" s="328">
        <f t="shared" si="0"/>
        <v>100</v>
      </c>
      <c r="F18" s="565"/>
      <c r="G18" s="356"/>
    </row>
    <row r="19" spans="1:11">
      <c r="A19" s="191" t="s">
        <v>303</v>
      </c>
      <c r="B19" s="192" t="s">
        <v>288</v>
      </c>
      <c r="C19" s="405">
        <v>1142.0999999999999</v>
      </c>
      <c r="D19" s="362">
        <v>1142</v>
      </c>
      <c r="E19" s="328">
        <f t="shared" si="0"/>
        <v>99.991244199282036</v>
      </c>
      <c r="F19" s="565"/>
      <c r="G19" s="356"/>
    </row>
    <row r="20" spans="1:11">
      <c r="A20" s="191" t="s">
        <v>301</v>
      </c>
      <c r="B20" s="192" t="s">
        <v>282</v>
      </c>
      <c r="C20" s="405">
        <v>250</v>
      </c>
      <c r="D20" s="362">
        <v>250</v>
      </c>
      <c r="E20" s="328">
        <f t="shared" si="0"/>
        <v>100</v>
      </c>
      <c r="F20" s="565"/>
      <c r="G20" s="356"/>
    </row>
    <row r="21" spans="1:11">
      <c r="A21" s="191" t="s">
        <v>299</v>
      </c>
      <c r="B21" s="184" t="s">
        <v>278</v>
      </c>
      <c r="C21" s="405">
        <v>280.2</v>
      </c>
      <c r="D21" s="362">
        <v>280.2</v>
      </c>
      <c r="E21" s="328">
        <f t="shared" si="0"/>
        <v>100</v>
      </c>
      <c r="F21" s="565"/>
      <c r="G21" s="356"/>
    </row>
    <row r="22" spans="1:11">
      <c r="A22" s="191" t="s">
        <v>297</v>
      </c>
      <c r="B22" s="192" t="s">
        <v>274</v>
      </c>
      <c r="C22" s="405">
        <v>1850.3</v>
      </c>
      <c r="D22" s="362">
        <v>1850.3</v>
      </c>
      <c r="E22" s="328">
        <f t="shared" si="0"/>
        <v>100</v>
      </c>
      <c r="F22" s="565"/>
      <c r="G22" s="356"/>
    </row>
    <row r="23" spans="1:11">
      <c r="A23" s="191" t="s">
        <v>295</v>
      </c>
      <c r="B23" s="192" t="s">
        <v>272</v>
      </c>
      <c r="C23" s="405">
        <v>240.9</v>
      </c>
      <c r="D23" s="362">
        <v>240.9</v>
      </c>
      <c r="E23" s="328">
        <f t="shared" si="0"/>
        <v>100</v>
      </c>
      <c r="F23" s="565"/>
      <c r="G23" s="356"/>
    </row>
    <row r="24" spans="1:11">
      <c r="A24" s="191" t="s">
        <v>293</v>
      </c>
      <c r="B24" s="184" t="s">
        <v>268</v>
      </c>
      <c r="C24" s="405">
        <v>2200</v>
      </c>
      <c r="D24" s="362">
        <v>2200</v>
      </c>
      <c r="E24" s="328">
        <f t="shared" si="0"/>
        <v>100</v>
      </c>
      <c r="F24" s="565"/>
      <c r="G24" s="356"/>
    </row>
    <row r="25" spans="1:11">
      <c r="A25" s="191" t="s">
        <v>291</v>
      </c>
      <c r="B25" s="192" t="s">
        <v>257</v>
      </c>
      <c r="C25" s="405">
        <v>312</v>
      </c>
      <c r="D25" s="362">
        <v>312</v>
      </c>
      <c r="E25" s="328">
        <f t="shared" si="0"/>
        <v>100</v>
      </c>
      <c r="F25" s="565"/>
      <c r="G25" s="356"/>
    </row>
    <row r="26" spans="1:11">
      <c r="A26" s="191" t="s">
        <v>289</v>
      </c>
      <c r="B26" s="184" t="s">
        <v>255</v>
      </c>
      <c r="C26" s="405">
        <v>307.8</v>
      </c>
      <c r="D26" s="362">
        <v>307.8</v>
      </c>
      <c r="E26" s="328">
        <f t="shared" si="0"/>
        <v>100</v>
      </c>
      <c r="F26" s="565"/>
      <c r="G26" s="356"/>
    </row>
    <row r="27" spans="1:11">
      <c r="A27" s="191" t="s">
        <v>287</v>
      </c>
      <c r="B27" s="192" t="s">
        <v>247</v>
      </c>
      <c r="C27" s="405">
        <v>1322.9</v>
      </c>
      <c r="D27" s="362">
        <v>1322.9</v>
      </c>
      <c r="E27" s="328">
        <f t="shared" si="0"/>
        <v>100</v>
      </c>
      <c r="F27" s="565"/>
      <c r="G27" s="356"/>
    </row>
    <row r="28" spans="1:11">
      <c r="A28" s="191" t="s">
        <v>285</v>
      </c>
      <c r="B28" s="192" t="s">
        <v>245</v>
      </c>
      <c r="C28" s="405">
        <v>1319.8</v>
      </c>
      <c r="D28" s="362">
        <v>1319.8</v>
      </c>
      <c r="E28" s="328">
        <f t="shared" si="0"/>
        <v>100</v>
      </c>
      <c r="F28" s="565"/>
      <c r="G28" s="356"/>
    </row>
    <row r="29" spans="1:11">
      <c r="A29" s="191" t="s">
        <v>283</v>
      </c>
      <c r="B29" s="192" t="s">
        <v>241</v>
      </c>
      <c r="C29" s="405">
        <v>860</v>
      </c>
      <c r="D29" s="362">
        <v>860</v>
      </c>
      <c r="E29" s="328">
        <f t="shared" si="0"/>
        <v>100</v>
      </c>
      <c r="F29" s="565"/>
      <c r="G29" s="356"/>
    </row>
    <row r="30" spans="1:11" s="272" customFormat="1">
      <c r="A30" s="570" t="s">
        <v>281</v>
      </c>
      <c r="B30" s="571" t="s">
        <v>84</v>
      </c>
      <c r="C30" s="572">
        <v>797.2</v>
      </c>
      <c r="D30" s="408">
        <v>797.2</v>
      </c>
      <c r="E30" s="325">
        <f t="shared" si="0"/>
        <v>100</v>
      </c>
      <c r="F30" s="573"/>
      <c r="G30" s="284"/>
      <c r="I30" s="574"/>
      <c r="K30" s="575"/>
    </row>
    <row r="31" spans="1:11">
      <c r="A31" s="357"/>
      <c r="B31" s="358" t="s">
        <v>89</v>
      </c>
      <c r="C31" s="516">
        <f>SUM(C13:C30)</f>
        <v>13613.399999999998</v>
      </c>
      <c r="D31" s="516">
        <f>SUM(D13:D30)</f>
        <v>13613.099999999999</v>
      </c>
      <c r="E31" s="328">
        <f t="shared" si="0"/>
        <v>99.997796288950596</v>
      </c>
      <c r="F31" s="356"/>
      <c r="G31" s="356"/>
    </row>
    <row r="33" spans="1:5">
      <c r="A33" s="884" t="s">
        <v>92</v>
      </c>
      <c r="B33" s="884"/>
      <c r="C33" s="884"/>
      <c r="D33" s="883"/>
      <c r="E33" s="883"/>
    </row>
    <row r="34" spans="1:5">
      <c r="C34" s="307"/>
      <c r="D34" s="307"/>
    </row>
    <row r="36" spans="1:5">
      <c r="A36" s="141"/>
    </row>
    <row r="37" spans="1:5">
      <c r="C37" s="619"/>
      <c r="D37" s="619"/>
    </row>
  </sheetData>
  <customSheetViews>
    <customSheetView guid="{4165943C-756F-4CCF-9247-CE2CFD5C8A6E}" showPageBreaks="1" showAutoFilter="1" hiddenRows="1" topLeftCell="A3">
      <selection activeCell="A6" sqref="A6:E6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  <autoFilter ref="A8:E52"/>
    </customSheetView>
    <customSheetView guid="{ACD9C512-63C9-4003-B6FE-104619FB99E9}" showPageBreaks="1" hiddenRows="1" topLeftCell="A19">
      <selection activeCell="E9" sqref="E9:E52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B576D719-61CB-4288-93D5-A83B12AD9238}" showPageBreaks="1" hiddenRows="1" topLeftCell="A3">
      <selection activeCell="C8" sqref="C8:E8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</customSheetView>
    <customSheetView guid="{9FFDC49B-567C-47F9-93E0-A54EE725B9D9}" showAutoFilter="1" hiddenRows="1" topLeftCell="A34">
      <selection activeCell="G46" sqref="G1:L1048576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  <autoFilter ref="A8:E47"/>
    </customSheetView>
    <customSheetView guid="{B9701563-F2EF-4C17-B079-4522B0CA7DD0}" showPageBreaks="1" hiddenRows="1" topLeftCell="A3">
      <selection activeCell="G1" sqref="G1:G1048576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</customSheetView>
    <customSheetView guid="{EC5ECEBF-80FC-40BF-929A-770EFCFFC9BA}" showPageBreaks="1" showAutoFilter="1" hiddenRows="1" topLeftCell="A34">
      <selection activeCell="G46" sqref="G1:L1048576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  <autoFilter ref="A8:F47"/>
    </customSheetView>
    <customSheetView guid="{6F7F94C3-6637-4894-B83A-C8AF9202C62B}" showPageBreaks="1" hiddenRows="1" topLeftCell="A3">
      <selection activeCell="J55" sqref="I55:J55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  <customSheetView guid="{5C07212E-82C1-4D83-BD39-AC2BD6D97870}" showPageBreaks="1" hiddenRows="1" topLeftCell="A12">
      <selection activeCell="E9" sqref="E9"/>
      <pageMargins left="0.70866141732283472" right="0.31496062992125984" top="0.74803149606299213" bottom="0.74803149606299213" header="0.31496062992125984" footer="0.31496062992125984"/>
      <pageSetup paperSize="9" orientation="portrait" r:id="rId8"/>
      <headerFooter differentFirst="1">
        <oddHeader>&amp;C&amp;N</oddHeader>
      </headerFooter>
    </customSheetView>
    <customSheetView guid="{D3711D91-0EFF-403F-B1CB-699C878CEC92}" showAutoFilter="1" hiddenRows="1" topLeftCell="A3">
      <selection activeCell="A6" sqref="A6:E6"/>
      <pageMargins left="0.70866141732283472" right="0.31496062992125984" top="0.74803149606299213" bottom="0.74803149606299213" header="0.31496062992125984" footer="0.31496062992125984"/>
      <pageSetup paperSize="9" orientation="portrait" r:id="rId9"/>
      <headerFooter differentFirst="1">
        <oddHeader>&amp;C&amp;N</oddHeader>
      </headerFooter>
      <autoFilter ref="A8:E52"/>
    </customSheetView>
  </customSheetViews>
  <mergeCells count="4">
    <mergeCell ref="A10:E10"/>
    <mergeCell ref="A9:E9"/>
    <mergeCell ref="A33:E33"/>
    <mergeCell ref="B8:C8"/>
  </mergeCells>
  <pageMargins left="0.70866141732283472" right="0.31496062992125984" top="0.82677165354330717" bottom="0.74803149606299213" header="0.31496062992125984" footer="0.31496062992125984"/>
  <pageSetup paperSize="9" orientation="portrait" r:id="rId10"/>
  <headerFooter differentFirst="1">
    <oddHeader>&amp;C&amp;P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I35"/>
  <sheetViews>
    <sheetView topLeftCell="A3" workbookViewId="0">
      <selection activeCell="E28" sqref="E28"/>
    </sheetView>
  </sheetViews>
  <sheetFormatPr defaultRowHeight="12.75"/>
  <cols>
    <col min="1" max="1" width="6.5703125" style="218" customWidth="1"/>
    <col min="2" max="2" width="33.7109375" style="218" customWidth="1"/>
    <col min="3" max="3" width="16" style="218" customWidth="1"/>
    <col min="4" max="4" width="18.85546875" style="218" customWidth="1"/>
    <col min="5" max="5" width="14" style="218" customWidth="1"/>
    <col min="6" max="6" width="17.140625" style="218" customWidth="1"/>
    <col min="7" max="7" width="19" style="218" customWidth="1"/>
    <col min="8" max="8" width="14.5703125" style="218" customWidth="1"/>
    <col min="9" max="9" width="13.85546875" style="218" customWidth="1"/>
    <col min="10" max="244" width="9.140625" style="218"/>
    <col min="245" max="245" width="8.28515625" style="218" customWidth="1"/>
    <col min="246" max="246" width="38.85546875" style="218" customWidth="1"/>
    <col min="247" max="247" width="16.5703125" style="218" customWidth="1"/>
    <col min="248" max="248" width="18.85546875" style="218" customWidth="1"/>
    <col min="249" max="249" width="14.140625" style="218" customWidth="1"/>
    <col min="250" max="250" width="9.140625" style="218"/>
    <col min="251" max="251" width="16.42578125" style="218" bestFit="1" customWidth="1"/>
    <col min="252" max="252" width="14" style="218" customWidth="1"/>
    <col min="253" max="253" width="18.5703125" style="218" customWidth="1"/>
    <col min="254" max="254" width="10" style="218" bestFit="1" customWidth="1"/>
    <col min="255" max="500" width="9.140625" style="218"/>
    <col min="501" max="501" width="8.28515625" style="218" customWidth="1"/>
    <col min="502" max="502" width="38.85546875" style="218" customWidth="1"/>
    <col min="503" max="503" width="16.5703125" style="218" customWidth="1"/>
    <col min="504" max="504" width="18.85546875" style="218" customWidth="1"/>
    <col min="505" max="505" width="14.140625" style="218" customWidth="1"/>
    <col min="506" max="506" width="9.140625" style="218"/>
    <col min="507" max="507" width="16.42578125" style="218" bestFit="1" customWidth="1"/>
    <col min="508" max="508" width="14" style="218" customWidth="1"/>
    <col min="509" max="509" width="18.5703125" style="218" customWidth="1"/>
    <col min="510" max="510" width="10" style="218" bestFit="1" customWidth="1"/>
    <col min="511" max="756" width="9.140625" style="218"/>
    <col min="757" max="757" width="8.28515625" style="218" customWidth="1"/>
    <col min="758" max="758" width="38.85546875" style="218" customWidth="1"/>
    <col min="759" max="759" width="16.5703125" style="218" customWidth="1"/>
    <col min="760" max="760" width="18.85546875" style="218" customWidth="1"/>
    <col min="761" max="761" width="14.140625" style="218" customWidth="1"/>
    <col min="762" max="762" width="9.140625" style="218"/>
    <col min="763" max="763" width="16.42578125" style="218" bestFit="1" customWidth="1"/>
    <col min="764" max="764" width="14" style="218" customWidth="1"/>
    <col min="765" max="765" width="18.5703125" style="218" customWidth="1"/>
    <col min="766" max="766" width="10" style="218" bestFit="1" customWidth="1"/>
    <col min="767" max="1012" width="9.140625" style="218"/>
    <col min="1013" max="1013" width="8.28515625" style="218" customWidth="1"/>
    <col min="1014" max="1014" width="38.85546875" style="218" customWidth="1"/>
    <col min="1015" max="1015" width="16.5703125" style="218" customWidth="1"/>
    <col min="1016" max="1016" width="18.85546875" style="218" customWidth="1"/>
    <col min="1017" max="1017" width="14.140625" style="218" customWidth="1"/>
    <col min="1018" max="1018" width="9.140625" style="218"/>
    <col min="1019" max="1019" width="16.42578125" style="218" bestFit="1" customWidth="1"/>
    <col min="1020" max="1020" width="14" style="218" customWidth="1"/>
    <col min="1021" max="1021" width="18.5703125" style="218" customWidth="1"/>
    <col min="1022" max="1022" width="10" style="218" bestFit="1" customWidth="1"/>
    <col min="1023" max="1268" width="9.140625" style="218"/>
    <col min="1269" max="1269" width="8.28515625" style="218" customWidth="1"/>
    <col min="1270" max="1270" width="38.85546875" style="218" customWidth="1"/>
    <col min="1271" max="1271" width="16.5703125" style="218" customWidth="1"/>
    <col min="1272" max="1272" width="18.85546875" style="218" customWidth="1"/>
    <col min="1273" max="1273" width="14.140625" style="218" customWidth="1"/>
    <col min="1274" max="1274" width="9.140625" style="218"/>
    <col min="1275" max="1275" width="16.42578125" style="218" bestFit="1" customWidth="1"/>
    <col min="1276" max="1276" width="14" style="218" customWidth="1"/>
    <col min="1277" max="1277" width="18.5703125" style="218" customWidth="1"/>
    <col min="1278" max="1278" width="10" style="218" bestFit="1" customWidth="1"/>
    <col min="1279" max="1524" width="9.140625" style="218"/>
    <col min="1525" max="1525" width="8.28515625" style="218" customWidth="1"/>
    <col min="1526" max="1526" width="38.85546875" style="218" customWidth="1"/>
    <col min="1527" max="1527" width="16.5703125" style="218" customWidth="1"/>
    <col min="1528" max="1528" width="18.85546875" style="218" customWidth="1"/>
    <col min="1529" max="1529" width="14.140625" style="218" customWidth="1"/>
    <col min="1530" max="1530" width="9.140625" style="218"/>
    <col min="1531" max="1531" width="16.42578125" style="218" bestFit="1" customWidth="1"/>
    <col min="1532" max="1532" width="14" style="218" customWidth="1"/>
    <col min="1533" max="1533" width="18.5703125" style="218" customWidth="1"/>
    <col min="1534" max="1534" width="10" style="218" bestFit="1" customWidth="1"/>
    <col min="1535" max="1780" width="9.140625" style="218"/>
    <col min="1781" max="1781" width="8.28515625" style="218" customWidth="1"/>
    <col min="1782" max="1782" width="38.85546875" style="218" customWidth="1"/>
    <col min="1783" max="1783" width="16.5703125" style="218" customWidth="1"/>
    <col min="1784" max="1784" width="18.85546875" style="218" customWidth="1"/>
    <col min="1785" max="1785" width="14.140625" style="218" customWidth="1"/>
    <col min="1786" max="1786" width="9.140625" style="218"/>
    <col min="1787" max="1787" width="16.42578125" style="218" bestFit="1" customWidth="1"/>
    <col min="1788" max="1788" width="14" style="218" customWidth="1"/>
    <col min="1789" max="1789" width="18.5703125" style="218" customWidth="1"/>
    <col min="1790" max="1790" width="10" style="218" bestFit="1" customWidth="1"/>
    <col min="1791" max="2036" width="9.140625" style="218"/>
    <col min="2037" max="2037" width="8.28515625" style="218" customWidth="1"/>
    <col min="2038" max="2038" width="38.85546875" style="218" customWidth="1"/>
    <col min="2039" max="2039" width="16.5703125" style="218" customWidth="1"/>
    <col min="2040" max="2040" width="18.85546875" style="218" customWidth="1"/>
    <col min="2041" max="2041" width="14.140625" style="218" customWidth="1"/>
    <col min="2042" max="2042" width="9.140625" style="218"/>
    <col min="2043" max="2043" width="16.42578125" style="218" bestFit="1" customWidth="1"/>
    <col min="2044" max="2044" width="14" style="218" customWidth="1"/>
    <col min="2045" max="2045" width="18.5703125" style="218" customWidth="1"/>
    <col min="2046" max="2046" width="10" style="218" bestFit="1" customWidth="1"/>
    <col min="2047" max="2292" width="9.140625" style="218"/>
    <col min="2293" max="2293" width="8.28515625" style="218" customWidth="1"/>
    <col min="2294" max="2294" width="38.85546875" style="218" customWidth="1"/>
    <col min="2295" max="2295" width="16.5703125" style="218" customWidth="1"/>
    <col min="2296" max="2296" width="18.85546875" style="218" customWidth="1"/>
    <col min="2297" max="2297" width="14.140625" style="218" customWidth="1"/>
    <col min="2298" max="2298" width="9.140625" style="218"/>
    <col min="2299" max="2299" width="16.42578125" style="218" bestFit="1" customWidth="1"/>
    <col min="2300" max="2300" width="14" style="218" customWidth="1"/>
    <col min="2301" max="2301" width="18.5703125" style="218" customWidth="1"/>
    <col min="2302" max="2302" width="10" style="218" bestFit="1" customWidth="1"/>
    <col min="2303" max="2548" width="9.140625" style="218"/>
    <col min="2549" max="2549" width="8.28515625" style="218" customWidth="1"/>
    <col min="2550" max="2550" width="38.85546875" style="218" customWidth="1"/>
    <col min="2551" max="2551" width="16.5703125" style="218" customWidth="1"/>
    <col min="2552" max="2552" width="18.85546875" style="218" customWidth="1"/>
    <col min="2553" max="2553" width="14.140625" style="218" customWidth="1"/>
    <col min="2554" max="2554" width="9.140625" style="218"/>
    <col min="2555" max="2555" width="16.42578125" style="218" bestFit="1" customWidth="1"/>
    <col min="2556" max="2556" width="14" style="218" customWidth="1"/>
    <col min="2557" max="2557" width="18.5703125" style="218" customWidth="1"/>
    <col min="2558" max="2558" width="10" style="218" bestFit="1" customWidth="1"/>
    <col min="2559" max="2804" width="9.140625" style="218"/>
    <col min="2805" max="2805" width="8.28515625" style="218" customWidth="1"/>
    <col min="2806" max="2806" width="38.85546875" style="218" customWidth="1"/>
    <col min="2807" max="2807" width="16.5703125" style="218" customWidth="1"/>
    <col min="2808" max="2808" width="18.85546875" style="218" customWidth="1"/>
    <col min="2809" max="2809" width="14.140625" style="218" customWidth="1"/>
    <col min="2810" max="2810" width="9.140625" style="218"/>
    <col min="2811" max="2811" width="16.42578125" style="218" bestFit="1" customWidth="1"/>
    <col min="2812" max="2812" width="14" style="218" customWidth="1"/>
    <col min="2813" max="2813" width="18.5703125" style="218" customWidth="1"/>
    <col min="2814" max="2814" width="10" style="218" bestFit="1" customWidth="1"/>
    <col min="2815" max="3060" width="9.140625" style="218"/>
    <col min="3061" max="3061" width="8.28515625" style="218" customWidth="1"/>
    <col min="3062" max="3062" width="38.85546875" style="218" customWidth="1"/>
    <col min="3063" max="3063" width="16.5703125" style="218" customWidth="1"/>
    <col min="3064" max="3064" width="18.85546875" style="218" customWidth="1"/>
    <col min="3065" max="3065" width="14.140625" style="218" customWidth="1"/>
    <col min="3066" max="3066" width="9.140625" style="218"/>
    <col min="3067" max="3067" width="16.42578125" style="218" bestFit="1" customWidth="1"/>
    <col min="3068" max="3068" width="14" style="218" customWidth="1"/>
    <col min="3069" max="3069" width="18.5703125" style="218" customWidth="1"/>
    <col min="3070" max="3070" width="10" style="218" bestFit="1" customWidth="1"/>
    <col min="3071" max="3316" width="9.140625" style="218"/>
    <col min="3317" max="3317" width="8.28515625" style="218" customWidth="1"/>
    <col min="3318" max="3318" width="38.85546875" style="218" customWidth="1"/>
    <col min="3319" max="3319" width="16.5703125" style="218" customWidth="1"/>
    <col min="3320" max="3320" width="18.85546875" style="218" customWidth="1"/>
    <col min="3321" max="3321" width="14.140625" style="218" customWidth="1"/>
    <col min="3322" max="3322" width="9.140625" style="218"/>
    <col min="3323" max="3323" width="16.42578125" style="218" bestFit="1" customWidth="1"/>
    <col min="3324" max="3324" width="14" style="218" customWidth="1"/>
    <col min="3325" max="3325" width="18.5703125" style="218" customWidth="1"/>
    <col min="3326" max="3326" width="10" style="218" bestFit="1" customWidth="1"/>
    <col min="3327" max="3572" width="9.140625" style="218"/>
    <col min="3573" max="3573" width="8.28515625" style="218" customWidth="1"/>
    <col min="3574" max="3574" width="38.85546875" style="218" customWidth="1"/>
    <col min="3575" max="3575" width="16.5703125" style="218" customWidth="1"/>
    <col min="3576" max="3576" width="18.85546875" style="218" customWidth="1"/>
    <col min="3577" max="3577" width="14.140625" style="218" customWidth="1"/>
    <col min="3578" max="3578" width="9.140625" style="218"/>
    <col min="3579" max="3579" width="16.42578125" style="218" bestFit="1" customWidth="1"/>
    <col min="3580" max="3580" width="14" style="218" customWidth="1"/>
    <col min="3581" max="3581" width="18.5703125" style="218" customWidth="1"/>
    <col min="3582" max="3582" width="10" style="218" bestFit="1" customWidth="1"/>
    <col min="3583" max="3828" width="9.140625" style="218"/>
    <col min="3829" max="3829" width="8.28515625" style="218" customWidth="1"/>
    <col min="3830" max="3830" width="38.85546875" style="218" customWidth="1"/>
    <col min="3831" max="3831" width="16.5703125" style="218" customWidth="1"/>
    <col min="3832" max="3832" width="18.85546875" style="218" customWidth="1"/>
    <col min="3833" max="3833" width="14.140625" style="218" customWidth="1"/>
    <col min="3834" max="3834" width="9.140625" style="218"/>
    <col min="3835" max="3835" width="16.42578125" style="218" bestFit="1" customWidth="1"/>
    <col min="3836" max="3836" width="14" style="218" customWidth="1"/>
    <col min="3837" max="3837" width="18.5703125" style="218" customWidth="1"/>
    <col min="3838" max="3838" width="10" style="218" bestFit="1" customWidth="1"/>
    <col min="3839" max="4084" width="9.140625" style="218"/>
    <col min="4085" max="4085" width="8.28515625" style="218" customWidth="1"/>
    <col min="4086" max="4086" width="38.85546875" style="218" customWidth="1"/>
    <col min="4087" max="4087" width="16.5703125" style="218" customWidth="1"/>
    <col min="4088" max="4088" width="18.85546875" style="218" customWidth="1"/>
    <col min="4089" max="4089" width="14.140625" style="218" customWidth="1"/>
    <col min="4090" max="4090" width="9.140625" style="218"/>
    <col min="4091" max="4091" width="16.42578125" style="218" bestFit="1" customWidth="1"/>
    <col min="4092" max="4092" width="14" style="218" customWidth="1"/>
    <col min="4093" max="4093" width="18.5703125" style="218" customWidth="1"/>
    <col min="4094" max="4094" width="10" style="218" bestFit="1" customWidth="1"/>
    <col min="4095" max="4340" width="9.140625" style="218"/>
    <col min="4341" max="4341" width="8.28515625" style="218" customWidth="1"/>
    <col min="4342" max="4342" width="38.85546875" style="218" customWidth="1"/>
    <col min="4343" max="4343" width="16.5703125" style="218" customWidth="1"/>
    <col min="4344" max="4344" width="18.85546875" style="218" customWidth="1"/>
    <col min="4345" max="4345" width="14.140625" style="218" customWidth="1"/>
    <col min="4346" max="4346" width="9.140625" style="218"/>
    <col min="4347" max="4347" width="16.42578125" style="218" bestFit="1" customWidth="1"/>
    <col min="4348" max="4348" width="14" style="218" customWidth="1"/>
    <col min="4349" max="4349" width="18.5703125" style="218" customWidth="1"/>
    <col min="4350" max="4350" width="10" style="218" bestFit="1" customWidth="1"/>
    <col min="4351" max="4596" width="9.140625" style="218"/>
    <col min="4597" max="4597" width="8.28515625" style="218" customWidth="1"/>
    <col min="4598" max="4598" width="38.85546875" style="218" customWidth="1"/>
    <col min="4599" max="4599" width="16.5703125" style="218" customWidth="1"/>
    <col min="4600" max="4600" width="18.85546875" style="218" customWidth="1"/>
    <col min="4601" max="4601" width="14.140625" style="218" customWidth="1"/>
    <col min="4602" max="4602" width="9.140625" style="218"/>
    <col min="4603" max="4603" width="16.42578125" style="218" bestFit="1" customWidth="1"/>
    <col min="4604" max="4604" width="14" style="218" customWidth="1"/>
    <col min="4605" max="4605" width="18.5703125" style="218" customWidth="1"/>
    <col min="4606" max="4606" width="10" style="218" bestFit="1" customWidth="1"/>
    <col min="4607" max="4852" width="9.140625" style="218"/>
    <col min="4853" max="4853" width="8.28515625" style="218" customWidth="1"/>
    <col min="4854" max="4854" width="38.85546875" style="218" customWidth="1"/>
    <col min="4855" max="4855" width="16.5703125" style="218" customWidth="1"/>
    <col min="4856" max="4856" width="18.85546875" style="218" customWidth="1"/>
    <col min="4857" max="4857" width="14.140625" style="218" customWidth="1"/>
    <col min="4858" max="4858" width="9.140625" style="218"/>
    <col min="4859" max="4859" width="16.42578125" style="218" bestFit="1" customWidth="1"/>
    <col min="4860" max="4860" width="14" style="218" customWidth="1"/>
    <col min="4861" max="4861" width="18.5703125" style="218" customWidth="1"/>
    <col min="4862" max="4862" width="10" style="218" bestFit="1" customWidth="1"/>
    <col min="4863" max="5108" width="9.140625" style="218"/>
    <col min="5109" max="5109" width="8.28515625" style="218" customWidth="1"/>
    <col min="5110" max="5110" width="38.85546875" style="218" customWidth="1"/>
    <col min="5111" max="5111" width="16.5703125" style="218" customWidth="1"/>
    <col min="5112" max="5112" width="18.85546875" style="218" customWidth="1"/>
    <col min="5113" max="5113" width="14.140625" style="218" customWidth="1"/>
    <col min="5114" max="5114" width="9.140625" style="218"/>
    <col min="5115" max="5115" width="16.42578125" style="218" bestFit="1" customWidth="1"/>
    <col min="5116" max="5116" width="14" style="218" customWidth="1"/>
    <col min="5117" max="5117" width="18.5703125" style="218" customWidth="1"/>
    <col min="5118" max="5118" width="10" style="218" bestFit="1" customWidth="1"/>
    <col min="5119" max="5364" width="9.140625" style="218"/>
    <col min="5365" max="5365" width="8.28515625" style="218" customWidth="1"/>
    <col min="5366" max="5366" width="38.85546875" style="218" customWidth="1"/>
    <col min="5367" max="5367" width="16.5703125" style="218" customWidth="1"/>
    <col min="5368" max="5368" width="18.85546875" style="218" customWidth="1"/>
    <col min="5369" max="5369" width="14.140625" style="218" customWidth="1"/>
    <col min="5370" max="5370" width="9.140625" style="218"/>
    <col min="5371" max="5371" width="16.42578125" style="218" bestFit="1" customWidth="1"/>
    <col min="5372" max="5372" width="14" style="218" customWidth="1"/>
    <col min="5373" max="5373" width="18.5703125" style="218" customWidth="1"/>
    <col min="5374" max="5374" width="10" style="218" bestFit="1" customWidth="1"/>
    <col min="5375" max="5620" width="9.140625" style="218"/>
    <col min="5621" max="5621" width="8.28515625" style="218" customWidth="1"/>
    <col min="5622" max="5622" width="38.85546875" style="218" customWidth="1"/>
    <col min="5623" max="5623" width="16.5703125" style="218" customWidth="1"/>
    <col min="5624" max="5624" width="18.85546875" style="218" customWidth="1"/>
    <col min="5625" max="5625" width="14.140625" style="218" customWidth="1"/>
    <col min="5626" max="5626" width="9.140625" style="218"/>
    <col min="5627" max="5627" width="16.42578125" style="218" bestFit="1" customWidth="1"/>
    <col min="5628" max="5628" width="14" style="218" customWidth="1"/>
    <col min="5629" max="5629" width="18.5703125" style="218" customWidth="1"/>
    <col min="5630" max="5630" width="10" style="218" bestFit="1" customWidth="1"/>
    <col min="5631" max="5876" width="9.140625" style="218"/>
    <col min="5877" max="5877" width="8.28515625" style="218" customWidth="1"/>
    <col min="5878" max="5878" width="38.85546875" style="218" customWidth="1"/>
    <col min="5879" max="5879" width="16.5703125" style="218" customWidth="1"/>
    <col min="5880" max="5880" width="18.85546875" style="218" customWidth="1"/>
    <col min="5881" max="5881" width="14.140625" style="218" customWidth="1"/>
    <col min="5882" max="5882" width="9.140625" style="218"/>
    <col min="5883" max="5883" width="16.42578125" style="218" bestFit="1" customWidth="1"/>
    <col min="5884" max="5884" width="14" style="218" customWidth="1"/>
    <col min="5885" max="5885" width="18.5703125" style="218" customWidth="1"/>
    <col min="5886" max="5886" width="10" style="218" bestFit="1" customWidth="1"/>
    <col min="5887" max="6132" width="9.140625" style="218"/>
    <col min="6133" max="6133" width="8.28515625" style="218" customWidth="1"/>
    <col min="6134" max="6134" width="38.85546875" style="218" customWidth="1"/>
    <col min="6135" max="6135" width="16.5703125" style="218" customWidth="1"/>
    <col min="6136" max="6136" width="18.85546875" style="218" customWidth="1"/>
    <col min="6137" max="6137" width="14.140625" style="218" customWidth="1"/>
    <col min="6138" max="6138" width="9.140625" style="218"/>
    <col min="6139" max="6139" width="16.42578125" style="218" bestFit="1" customWidth="1"/>
    <col min="6140" max="6140" width="14" style="218" customWidth="1"/>
    <col min="6141" max="6141" width="18.5703125" style="218" customWidth="1"/>
    <col min="6142" max="6142" width="10" style="218" bestFit="1" customWidth="1"/>
    <col min="6143" max="6388" width="9.140625" style="218"/>
    <col min="6389" max="6389" width="8.28515625" style="218" customWidth="1"/>
    <col min="6390" max="6390" width="38.85546875" style="218" customWidth="1"/>
    <col min="6391" max="6391" width="16.5703125" style="218" customWidth="1"/>
    <col min="6392" max="6392" width="18.85546875" style="218" customWidth="1"/>
    <col min="6393" max="6393" width="14.140625" style="218" customWidth="1"/>
    <col min="6394" max="6394" width="9.140625" style="218"/>
    <col min="6395" max="6395" width="16.42578125" style="218" bestFit="1" customWidth="1"/>
    <col min="6396" max="6396" width="14" style="218" customWidth="1"/>
    <col min="6397" max="6397" width="18.5703125" style="218" customWidth="1"/>
    <col min="6398" max="6398" width="10" style="218" bestFit="1" customWidth="1"/>
    <col min="6399" max="6644" width="9.140625" style="218"/>
    <col min="6645" max="6645" width="8.28515625" style="218" customWidth="1"/>
    <col min="6646" max="6646" width="38.85546875" style="218" customWidth="1"/>
    <col min="6647" max="6647" width="16.5703125" style="218" customWidth="1"/>
    <col min="6648" max="6648" width="18.85546875" style="218" customWidth="1"/>
    <col min="6649" max="6649" width="14.140625" style="218" customWidth="1"/>
    <col min="6650" max="6650" width="9.140625" style="218"/>
    <col min="6651" max="6651" width="16.42578125" style="218" bestFit="1" customWidth="1"/>
    <col min="6652" max="6652" width="14" style="218" customWidth="1"/>
    <col min="6653" max="6653" width="18.5703125" style="218" customWidth="1"/>
    <col min="6654" max="6654" width="10" style="218" bestFit="1" customWidth="1"/>
    <col min="6655" max="6900" width="9.140625" style="218"/>
    <col min="6901" max="6901" width="8.28515625" style="218" customWidth="1"/>
    <col min="6902" max="6902" width="38.85546875" style="218" customWidth="1"/>
    <col min="6903" max="6903" width="16.5703125" style="218" customWidth="1"/>
    <col min="6904" max="6904" width="18.85546875" style="218" customWidth="1"/>
    <col min="6905" max="6905" width="14.140625" style="218" customWidth="1"/>
    <col min="6906" max="6906" width="9.140625" style="218"/>
    <col min="6907" max="6907" width="16.42578125" style="218" bestFit="1" customWidth="1"/>
    <col min="6908" max="6908" width="14" style="218" customWidth="1"/>
    <col min="6909" max="6909" width="18.5703125" style="218" customWidth="1"/>
    <col min="6910" max="6910" width="10" style="218" bestFit="1" customWidth="1"/>
    <col min="6911" max="7156" width="9.140625" style="218"/>
    <col min="7157" max="7157" width="8.28515625" style="218" customWidth="1"/>
    <col min="7158" max="7158" width="38.85546875" style="218" customWidth="1"/>
    <col min="7159" max="7159" width="16.5703125" style="218" customWidth="1"/>
    <col min="7160" max="7160" width="18.85546875" style="218" customWidth="1"/>
    <col min="7161" max="7161" width="14.140625" style="218" customWidth="1"/>
    <col min="7162" max="7162" width="9.140625" style="218"/>
    <col min="7163" max="7163" width="16.42578125" style="218" bestFit="1" customWidth="1"/>
    <col min="7164" max="7164" width="14" style="218" customWidth="1"/>
    <col min="7165" max="7165" width="18.5703125" style="218" customWidth="1"/>
    <col min="7166" max="7166" width="10" style="218" bestFit="1" customWidth="1"/>
    <col min="7167" max="7412" width="9.140625" style="218"/>
    <col min="7413" max="7413" width="8.28515625" style="218" customWidth="1"/>
    <col min="7414" max="7414" width="38.85546875" style="218" customWidth="1"/>
    <col min="7415" max="7415" width="16.5703125" style="218" customWidth="1"/>
    <col min="7416" max="7416" width="18.85546875" style="218" customWidth="1"/>
    <col min="7417" max="7417" width="14.140625" style="218" customWidth="1"/>
    <col min="7418" max="7418" width="9.140625" style="218"/>
    <col min="7419" max="7419" width="16.42578125" style="218" bestFit="1" customWidth="1"/>
    <col min="7420" max="7420" width="14" style="218" customWidth="1"/>
    <col min="7421" max="7421" width="18.5703125" style="218" customWidth="1"/>
    <col min="7422" max="7422" width="10" style="218" bestFit="1" customWidth="1"/>
    <col min="7423" max="7668" width="9.140625" style="218"/>
    <col min="7669" max="7669" width="8.28515625" style="218" customWidth="1"/>
    <col min="7670" max="7670" width="38.85546875" style="218" customWidth="1"/>
    <col min="7671" max="7671" width="16.5703125" style="218" customWidth="1"/>
    <col min="7672" max="7672" width="18.85546875" style="218" customWidth="1"/>
    <col min="7673" max="7673" width="14.140625" style="218" customWidth="1"/>
    <col min="7674" max="7674" width="9.140625" style="218"/>
    <col min="7675" max="7675" width="16.42578125" style="218" bestFit="1" customWidth="1"/>
    <col min="7676" max="7676" width="14" style="218" customWidth="1"/>
    <col min="7677" max="7677" width="18.5703125" style="218" customWidth="1"/>
    <col min="7678" max="7678" width="10" style="218" bestFit="1" customWidth="1"/>
    <col min="7679" max="7924" width="9.140625" style="218"/>
    <col min="7925" max="7925" width="8.28515625" style="218" customWidth="1"/>
    <col min="7926" max="7926" width="38.85546875" style="218" customWidth="1"/>
    <col min="7927" max="7927" width="16.5703125" style="218" customWidth="1"/>
    <col min="7928" max="7928" width="18.85546875" style="218" customWidth="1"/>
    <col min="7929" max="7929" width="14.140625" style="218" customWidth="1"/>
    <col min="7930" max="7930" width="9.140625" style="218"/>
    <col min="7931" max="7931" width="16.42578125" style="218" bestFit="1" customWidth="1"/>
    <col min="7932" max="7932" width="14" style="218" customWidth="1"/>
    <col min="7933" max="7933" width="18.5703125" style="218" customWidth="1"/>
    <col min="7934" max="7934" width="10" style="218" bestFit="1" customWidth="1"/>
    <col min="7935" max="8180" width="9.140625" style="218"/>
    <col min="8181" max="8181" width="8.28515625" style="218" customWidth="1"/>
    <col min="8182" max="8182" width="38.85546875" style="218" customWidth="1"/>
    <col min="8183" max="8183" width="16.5703125" style="218" customWidth="1"/>
    <col min="8184" max="8184" width="18.85546875" style="218" customWidth="1"/>
    <col min="8185" max="8185" width="14.140625" style="218" customWidth="1"/>
    <col min="8186" max="8186" width="9.140625" style="218"/>
    <col min="8187" max="8187" width="16.42578125" style="218" bestFit="1" customWidth="1"/>
    <col min="8188" max="8188" width="14" style="218" customWidth="1"/>
    <col min="8189" max="8189" width="18.5703125" style="218" customWidth="1"/>
    <col min="8190" max="8190" width="10" style="218" bestFit="1" customWidth="1"/>
    <col min="8191" max="8436" width="9.140625" style="218"/>
    <col min="8437" max="8437" width="8.28515625" style="218" customWidth="1"/>
    <col min="8438" max="8438" width="38.85546875" style="218" customWidth="1"/>
    <col min="8439" max="8439" width="16.5703125" style="218" customWidth="1"/>
    <col min="8440" max="8440" width="18.85546875" style="218" customWidth="1"/>
    <col min="8441" max="8441" width="14.140625" style="218" customWidth="1"/>
    <col min="8442" max="8442" width="9.140625" style="218"/>
    <col min="8443" max="8443" width="16.42578125" style="218" bestFit="1" customWidth="1"/>
    <col min="8444" max="8444" width="14" style="218" customWidth="1"/>
    <col min="8445" max="8445" width="18.5703125" style="218" customWidth="1"/>
    <col min="8446" max="8446" width="10" style="218" bestFit="1" customWidth="1"/>
    <col min="8447" max="8692" width="9.140625" style="218"/>
    <col min="8693" max="8693" width="8.28515625" style="218" customWidth="1"/>
    <col min="8694" max="8694" width="38.85546875" style="218" customWidth="1"/>
    <col min="8695" max="8695" width="16.5703125" style="218" customWidth="1"/>
    <col min="8696" max="8696" width="18.85546875" style="218" customWidth="1"/>
    <col min="8697" max="8697" width="14.140625" style="218" customWidth="1"/>
    <col min="8698" max="8698" width="9.140625" style="218"/>
    <col min="8699" max="8699" width="16.42578125" style="218" bestFit="1" customWidth="1"/>
    <col min="8700" max="8700" width="14" style="218" customWidth="1"/>
    <col min="8701" max="8701" width="18.5703125" style="218" customWidth="1"/>
    <col min="8702" max="8702" width="10" style="218" bestFit="1" customWidth="1"/>
    <col min="8703" max="8948" width="9.140625" style="218"/>
    <col min="8949" max="8949" width="8.28515625" style="218" customWidth="1"/>
    <col min="8950" max="8950" width="38.85546875" style="218" customWidth="1"/>
    <col min="8951" max="8951" width="16.5703125" style="218" customWidth="1"/>
    <col min="8952" max="8952" width="18.85546875" style="218" customWidth="1"/>
    <col min="8953" max="8953" width="14.140625" style="218" customWidth="1"/>
    <col min="8954" max="8954" width="9.140625" style="218"/>
    <col min="8955" max="8955" width="16.42578125" style="218" bestFit="1" customWidth="1"/>
    <col min="8956" max="8956" width="14" style="218" customWidth="1"/>
    <col min="8957" max="8957" width="18.5703125" style="218" customWidth="1"/>
    <col min="8958" max="8958" width="10" style="218" bestFit="1" customWidth="1"/>
    <col min="8959" max="9204" width="9.140625" style="218"/>
    <col min="9205" max="9205" width="8.28515625" style="218" customWidth="1"/>
    <col min="9206" max="9206" width="38.85546875" style="218" customWidth="1"/>
    <col min="9207" max="9207" width="16.5703125" style="218" customWidth="1"/>
    <col min="9208" max="9208" width="18.85546875" style="218" customWidth="1"/>
    <col min="9209" max="9209" width="14.140625" style="218" customWidth="1"/>
    <col min="9210" max="9210" width="9.140625" style="218"/>
    <col min="9211" max="9211" width="16.42578125" style="218" bestFit="1" customWidth="1"/>
    <col min="9212" max="9212" width="14" style="218" customWidth="1"/>
    <col min="9213" max="9213" width="18.5703125" style="218" customWidth="1"/>
    <col min="9214" max="9214" width="10" style="218" bestFit="1" customWidth="1"/>
    <col min="9215" max="9460" width="9.140625" style="218"/>
    <col min="9461" max="9461" width="8.28515625" style="218" customWidth="1"/>
    <col min="9462" max="9462" width="38.85546875" style="218" customWidth="1"/>
    <col min="9463" max="9463" width="16.5703125" style="218" customWidth="1"/>
    <col min="9464" max="9464" width="18.85546875" style="218" customWidth="1"/>
    <col min="9465" max="9465" width="14.140625" style="218" customWidth="1"/>
    <col min="9466" max="9466" width="9.140625" style="218"/>
    <col min="9467" max="9467" width="16.42578125" style="218" bestFit="1" customWidth="1"/>
    <col min="9468" max="9468" width="14" style="218" customWidth="1"/>
    <col min="9469" max="9469" width="18.5703125" style="218" customWidth="1"/>
    <col min="9470" max="9470" width="10" style="218" bestFit="1" customWidth="1"/>
    <col min="9471" max="9716" width="9.140625" style="218"/>
    <col min="9717" max="9717" width="8.28515625" style="218" customWidth="1"/>
    <col min="9718" max="9718" width="38.85546875" style="218" customWidth="1"/>
    <col min="9719" max="9719" width="16.5703125" style="218" customWidth="1"/>
    <col min="9720" max="9720" width="18.85546875" style="218" customWidth="1"/>
    <col min="9721" max="9721" width="14.140625" style="218" customWidth="1"/>
    <col min="9722" max="9722" width="9.140625" style="218"/>
    <col min="9723" max="9723" width="16.42578125" style="218" bestFit="1" customWidth="1"/>
    <col min="9724" max="9724" width="14" style="218" customWidth="1"/>
    <col min="9725" max="9725" width="18.5703125" style="218" customWidth="1"/>
    <col min="9726" max="9726" width="10" style="218" bestFit="1" customWidth="1"/>
    <col min="9727" max="9972" width="9.140625" style="218"/>
    <col min="9973" max="9973" width="8.28515625" style="218" customWidth="1"/>
    <col min="9974" max="9974" width="38.85546875" style="218" customWidth="1"/>
    <col min="9975" max="9975" width="16.5703125" style="218" customWidth="1"/>
    <col min="9976" max="9976" width="18.85546875" style="218" customWidth="1"/>
    <col min="9977" max="9977" width="14.140625" style="218" customWidth="1"/>
    <col min="9978" max="9978" width="9.140625" style="218"/>
    <col min="9979" max="9979" width="16.42578125" style="218" bestFit="1" customWidth="1"/>
    <col min="9980" max="9980" width="14" style="218" customWidth="1"/>
    <col min="9981" max="9981" width="18.5703125" style="218" customWidth="1"/>
    <col min="9982" max="9982" width="10" style="218" bestFit="1" customWidth="1"/>
    <col min="9983" max="10228" width="9.140625" style="218"/>
    <col min="10229" max="10229" width="8.28515625" style="218" customWidth="1"/>
    <col min="10230" max="10230" width="38.85546875" style="218" customWidth="1"/>
    <col min="10231" max="10231" width="16.5703125" style="218" customWidth="1"/>
    <col min="10232" max="10232" width="18.85546875" style="218" customWidth="1"/>
    <col min="10233" max="10233" width="14.140625" style="218" customWidth="1"/>
    <col min="10234" max="10234" width="9.140625" style="218"/>
    <col min="10235" max="10235" width="16.42578125" style="218" bestFit="1" customWidth="1"/>
    <col min="10236" max="10236" width="14" style="218" customWidth="1"/>
    <col min="10237" max="10237" width="18.5703125" style="218" customWidth="1"/>
    <col min="10238" max="10238" width="10" style="218" bestFit="1" customWidth="1"/>
    <col min="10239" max="10484" width="9.140625" style="218"/>
    <col min="10485" max="10485" width="8.28515625" style="218" customWidth="1"/>
    <col min="10486" max="10486" width="38.85546875" style="218" customWidth="1"/>
    <col min="10487" max="10487" width="16.5703125" style="218" customWidth="1"/>
    <col min="10488" max="10488" width="18.85546875" style="218" customWidth="1"/>
    <col min="10489" max="10489" width="14.140625" style="218" customWidth="1"/>
    <col min="10490" max="10490" width="9.140625" style="218"/>
    <col min="10491" max="10491" width="16.42578125" style="218" bestFit="1" customWidth="1"/>
    <col min="10492" max="10492" width="14" style="218" customWidth="1"/>
    <col min="10493" max="10493" width="18.5703125" style="218" customWidth="1"/>
    <col min="10494" max="10494" width="10" style="218" bestFit="1" customWidth="1"/>
    <col min="10495" max="10740" width="9.140625" style="218"/>
    <col min="10741" max="10741" width="8.28515625" style="218" customWidth="1"/>
    <col min="10742" max="10742" width="38.85546875" style="218" customWidth="1"/>
    <col min="10743" max="10743" width="16.5703125" style="218" customWidth="1"/>
    <col min="10744" max="10744" width="18.85546875" style="218" customWidth="1"/>
    <col min="10745" max="10745" width="14.140625" style="218" customWidth="1"/>
    <col min="10746" max="10746" width="9.140625" style="218"/>
    <col min="10747" max="10747" width="16.42578125" style="218" bestFit="1" customWidth="1"/>
    <col min="10748" max="10748" width="14" style="218" customWidth="1"/>
    <col min="10749" max="10749" width="18.5703125" style="218" customWidth="1"/>
    <col min="10750" max="10750" width="10" style="218" bestFit="1" customWidth="1"/>
    <col min="10751" max="10996" width="9.140625" style="218"/>
    <col min="10997" max="10997" width="8.28515625" style="218" customWidth="1"/>
    <col min="10998" max="10998" width="38.85546875" style="218" customWidth="1"/>
    <col min="10999" max="10999" width="16.5703125" style="218" customWidth="1"/>
    <col min="11000" max="11000" width="18.85546875" style="218" customWidth="1"/>
    <col min="11001" max="11001" width="14.140625" style="218" customWidth="1"/>
    <col min="11002" max="11002" width="9.140625" style="218"/>
    <col min="11003" max="11003" width="16.42578125" style="218" bestFit="1" customWidth="1"/>
    <col min="11004" max="11004" width="14" style="218" customWidth="1"/>
    <col min="11005" max="11005" width="18.5703125" style="218" customWidth="1"/>
    <col min="11006" max="11006" width="10" style="218" bestFit="1" customWidth="1"/>
    <col min="11007" max="11252" width="9.140625" style="218"/>
    <col min="11253" max="11253" width="8.28515625" style="218" customWidth="1"/>
    <col min="11254" max="11254" width="38.85546875" style="218" customWidth="1"/>
    <col min="11255" max="11255" width="16.5703125" style="218" customWidth="1"/>
    <col min="11256" max="11256" width="18.85546875" style="218" customWidth="1"/>
    <col min="11257" max="11257" width="14.140625" style="218" customWidth="1"/>
    <col min="11258" max="11258" width="9.140625" style="218"/>
    <col min="11259" max="11259" width="16.42578125" style="218" bestFit="1" customWidth="1"/>
    <col min="11260" max="11260" width="14" style="218" customWidth="1"/>
    <col min="11261" max="11261" width="18.5703125" style="218" customWidth="1"/>
    <col min="11262" max="11262" width="10" style="218" bestFit="1" customWidth="1"/>
    <col min="11263" max="11508" width="9.140625" style="218"/>
    <col min="11509" max="11509" width="8.28515625" style="218" customWidth="1"/>
    <col min="11510" max="11510" width="38.85546875" style="218" customWidth="1"/>
    <col min="11511" max="11511" width="16.5703125" style="218" customWidth="1"/>
    <col min="11512" max="11512" width="18.85546875" style="218" customWidth="1"/>
    <col min="11513" max="11513" width="14.140625" style="218" customWidth="1"/>
    <col min="11514" max="11514" width="9.140625" style="218"/>
    <col min="11515" max="11515" width="16.42578125" style="218" bestFit="1" customWidth="1"/>
    <col min="11516" max="11516" width="14" style="218" customWidth="1"/>
    <col min="11517" max="11517" width="18.5703125" style="218" customWidth="1"/>
    <col min="11518" max="11518" width="10" style="218" bestFit="1" customWidth="1"/>
    <col min="11519" max="11764" width="9.140625" style="218"/>
    <col min="11765" max="11765" width="8.28515625" style="218" customWidth="1"/>
    <col min="11766" max="11766" width="38.85546875" style="218" customWidth="1"/>
    <col min="11767" max="11767" width="16.5703125" style="218" customWidth="1"/>
    <col min="11768" max="11768" width="18.85546875" style="218" customWidth="1"/>
    <col min="11769" max="11769" width="14.140625" style="218" customWidth="1"/>
    <col min="11770" max="11770" width="9.140625" style="218"/>
    <col min="11771" max="11771" width="16.42578125" style="218" bestFit="1" customWidth="1"/>
    <col min="11772" max="11772" width="14" style="218" customWidth="1"/>
    <col min="11773" max="11773" width="18.5703125" style="218" customWidth="1"/>
    <col min="11774" max="11774" width="10" style="218" bestFit="1" customWidth="1"/>
    <col min="11775" max="12020" width="9.140625" style="218"/>
    <col min="12021" max="12021" width="8.28515625" style="218" customWidth="1"/>
    <col min="12022" max="12022" width="38.85546875" style="218" customWidth="1"/>
    <col min="12023" max="12023" width="16.5703125" style="218" customWidth="1"/>
    <col min="12024" max="12024" width="18.85546875" style="218" customWidth="1"/>
    <col min="12025" max="12025" width="14.140625" style="218" customWidth="1"/>
    <col min="12026" max="12026" width="9.140625" style="218"/>
    <col min="12027" max="12027" width="16.42578125" style="218" bestFit="1" customWidth="1"/>
    <col min="12028" max="12028" width="14" style="218" customWidth="1"/>
    <col min="12029" max="12029" width="18.5703125" style="218" customWidth="1"/>
    <col min="12030" max="12030" width="10" style="218" bestFit="1" customWidth="1"/>
    <col min="12031" max="12276" width="9.140625" style="218"/>
    <col min="12277" max="12277" width="8.28515625" style="218" customWidth="1"/>
    <col min="12278" max="12278" width="38.85546875" style="218" customWidth="1"/>
    <col min="12279" max="12279" width="16.5703125" style="218" customWidth="1"/>
    <col min="12280" max="12280" width="18.85546875" style="218" customWidth="1"/>
    <col min="12281" max="12281" width="14.140625" style="218" customWidth="1"/>
    <col min="12282" max="12282" width="9.140625" style="218"/>
    <col min="12283" max="12283" width="16.42578125" style="218" bestFit="1" customWidth="1"/>
    <col min="12284" max="12284" width="14" style="218" customWidth="1"/>
    <col min="12285" max="12285" width="18.5703125" style="218" customWidth="1"/>
    <col min="12286" max="12286" width="10" style="218" bestFit="1" customWidth="1"/>
    <col min="12287" max="12532" width="9.140625" style="218"/>
    <col min="12533" max="12533" width="8.28515625" style="218" customWidth="1"/>
    <col min="12534" max="12534" width="38.85546875" style="218" customWidth="1"/>
    <col min="12535" max="12535" width="16.5703125" style="218" customWidth="1"/>
    <col min="12536" max="12536" width="18.85546875" style="218" customWidth="1"/>
    <col min="12537" max="12537" width="14.140625" style="218" customWidth="1"/>
    <col min="12538" max="12538" width="9.140625" style="218"/>
    <col min="12539" max="12539" width="16.42578125" style="218" bestFit="1" customWidth="1"/>
    <col min="12540" max="12540" width="14" style="218" customWidth="1"/>
    <col min="12541" max="12541" width="18.5703125" style="218" customWidth="1"/>
    <col min="12542" max="12542" width="10" style="218" bestFit="1" customWidth="1"/>
    <col min="12543" max="12788" width="9.140625" style="218"/>
    <col min="12789" max="12789" width="8.28515625" style="218" customWidth="1"/>
    <col min="12790" max="12790" width="38.85546875" style="218" customWidth="1"/>
    <col min="12791" max="12791" width="16.5703125" style="218" customWidth="1"/>
    <col min="12792" max="12792" width="18.85546875" style="218" customWidth="1"/>
    <col min="12793" max="12793" width="14.140625" style="218" customWidth="1"/>
    <col min="12794" max="12794" width="9.140625" style="218"/>
    <col min="12795" max="12795" width="16.42578125" style="218" bestFit="1" customWidth="1"/>
    <col min="12796" max="12796" width="14" style="218" customWidth="1"/>
    <col min="12797" max="12797" width="18.5703125" style="218" customWidth="1"/>
    <col min="12798" max="12798" width="10" style="218" bestFit="1" customWidth="1"/>
    <col min="12799" max="13044" width="9.140625" style="218"/>
    <col min="13045" max="13045" width="8.28515625" style="218" customWidth="1"/>
    <col min="13046" max="13046" width="38.85546875" style="218" customWidth="1"/>
    <col min="13047" max="13047" width="16.5703125" style="218" customWidth="1"/>
    <col min="13048" max="13048" width="18.85546875" style="218" customWidth="1"/>
    <col min="13049" max="13049" width="14.140625" style="218" customWidth="1"/>
    <col min="13050" max="13050" width="9.140625" style="218"/>
    <col min="13051" max="13051" width="16.42578125" style="218" bestFit="1" customWidth="1"/>
    <col min="13052" max="13052" width="14" style="218" customWidth="1"/>
    <col min="13053" max="13053" width="18.5703125" style="218" customWidth="1"/>
    <col min="13054" max="13054" width="10" style="218" bestFit="1" customWidth="1"/>
    <col min="13055" max="13300" width="9.140625" style="218"/>
    <col min="13301" max="13301" width="8.28515625" style="218" customWidth="1"/>
    <col min="13302" max="13302" width="38.85546875" style="218" customWidth="1"/>
    <col min="13303" max="13303" width="16.5703125" style="218" customWidth="1"/>
    <col min="13304" max="13304" width="18.85546875" style="218" customWidth="1"/>
    <col min="13305" max="13305" width="14.140625" style="218" customWidth="1"/>
    <col min="13306" max="13306" width="9.140625" style="218"/>
    <col min="13307" max="13307" width="16.42578125" style="218" bestFit="1" customWidth="1"/>
    <col min="13308" max="13308" width="14" style="218" customWidth="1"/>
    <col min="13309" max="13309" width="18.5703125" style="218" customWidth="1"/>
    <col min="13310" max="13310" width="10" style="218" bestFit="1" customWidth="1"/>
    <col min="13311" max="13556" width="9.140625" style="218"/>
    <col min="13557" max="13557" width="8.28515625" style="218" customWidth="1"/>
    <col min="13558" max="13558" width="38.85546875" style="218" customWidth="1"/>
    <col min="13559" max="13559" width="16.5703125" style="218" customWidth="1"/>
    <col min="13560" max="13560" width="18.85546875" style="218" customWidth="1"/>
    <col min="13561" max="13561" width="14.140625" style="218" customWidth="1"/>
    <col min="13562" max="13562" width="9.140625" style="218"/>
    <col min="13563" max="13563" width="16.42578125" style="218" bestFit="1" customWidth="1"/>
    <col min="13564" max="13564" width="14" style="218" customWidth="1"/>
    <col min="13565" max="13565" width="18.5703125" style="218" customWidth="1"/>
    <col min="13566" max="13566" width="10" style="218" bestFit="1" customWidth="1"/>
    <col min="13567" max="13812" width="9.140625" style="218"/>
    <col min="13813" max="13813" width="8.28515625" style="218" customWidth="1"/>
    <col min="13814" max="13814" width="38.85546875" style="218" customWidth="1"/>
    <col min="13815" max="13815" width="16.5703125" style="218" customWidth="1"/>
    <col min="13816" max="13816" width="18.85546875" style="218" customWidth="1"/>
    <col min="13817" max="13817" width="14.140625" style="218" customWidth="1"/>
    <col min="13818" max="13818" width="9.140625" style="218"/>
    <col min="13819" max="13819" width="16.42578125" style="218" bestFit="1" customWidth="1"/>
    <col min="13820" max="13820" width="14" style="218" customWidth="1"/>
    <col min="13821" max="13821" width="18.5703125" style="218" customWidth="1"/>
    <col min="13822" max="13822" width="10" style="218" bestFit="1" customWidth="1"/>
    <col min="13823" max="14068" width="9.140625" style="218"/>
    <col min="14069" max="14069" width="8.28515625" style="218" customWidth="1"/>
    <col min="14070" max="14070" width="38.85546875" style="218" customWidth="1"/>
    <col min="14071" max="14071" width="16.5703125" style="218" customWidth="1"/>
    <col min="14072" max="14072" width="18.85546875" style="218" customWidth="1"/>
    <col min="14073" max="14073" width="14.140625" style="218" customWidth="1"/>
    <col min="14074" max="14074" width="9.140625" style="218"/>
    <col min="14075" max="14075" width="16.42578125" style="218" bestFit="1" customWidth="1"/>
    <col min="14076" max="14076" width="14" style="218" customWidth="1"/>
    <col min="14077" max="14077" width="18.5703125" style="218" customWidth="1"/>
    <col min="14078" max="14078" width="10" style="218" bestFit="1" customWidth="1"/>
    <col min="14079" max="14324" width="9.140625" style="218"/>
    <col min="14325" max="14325" width="8.28515625" style="218" customWidth="1"/>
    <col min="14326" max="14326" width="38.85546875" style="218" customWidth="1"/>
    <col min="14327" max="14327" width="16.5703125" style="218" customWidth="1"/>
    <col min="14328" max="14328" width="18.85546875" style="218" customWidth="1"/>
    <col min="14329" max="14329" width="14.140625" style="218" customWidth="1"/>
    <col min="14330" max="14330" width="9.140625" style="218"/>
    <col min="14331" max="14331" width="16.42578125" style="218" bestFit="1" customWidth="1"/>
    <col min="14332" max="14332" width="14" style="218" customWidth="1"/>
    <col min="14333" max="14333" width="18.5703125" style="218" customWidth="1"/>
    <col min="14334" max="14334" width="10" style="218" bestFit="1" customWidth="1"/>
    <col min="14335" max="14580" width="9.140625" style="218"/>
    <col min="14581" max="14581" width="8.28515625" style="218" customWidth="1"/>
    <col min="14582" max="14582" width="38.85546875" style="218" customWidth="1"/>
    <col min="14583" max="14583" width="16.5703125" style="218" customWidth="1"/>
    <col min="14584" max="14584" width="18.85546875" style="218" customWidth="1"/>
    <col min="14585" max="14585" width="14.140625" style="218" customWidth="1"/>
    <col min="14586" max="14586" width="9.140625" style="218"/>
    <col min="14587" max="14587" width="16.42578125" style="218" bestFit="1" customWidth="1"/>
    <col min="14588" max="14588" width="14" style="218" customWidth="1"/>
    <col min="14589" max="14589" width="18.5703125" style="218" customWidth="1"/>
    <col min="14590" max="14590" width="10" style="218" bestFit="1" customWidth="1"/>
    <col min="14591" max="14836" width="9.140625" style="218"/>
    <col min="14837" max="14837" width="8.28515625" style="218" customWidth="1"/>
    <col min="14838" max="14838" width="38.85546875" style="218" customWidth="1"/>
    <col min="14839" max="14839" width="16.5703125" style="218" customWidth="1"/>
    <col min="14840" max="14840" width="18.85546875" style="218" customWidth="1"/>
    <col min="14841" max="14841" width="14.140625" style="218" customWidth="1"/>
    <col min="14842" max="14842" width="9.140625" style="218"/>
    <col min="14843" max="14843" width="16.42578125" style="218" bestFit="1" customWidth="1"/>
    <col min="14844" max="14844" width="14" style="218" customWidth="1"/>
    <col min="14845" max="14845" width="18.5703125" style="218" customWidth="1"/>
    <col min="14846" max="14846" width="10" style="218" bestFit="1" customWidth="1"/>
    <col min="14847" max="15092" width="9.140625" style="218"/>
    <col min="15093" max="15093" width="8.28515625" style="218" customWidth="1"/>
    <col min="15094" max="15094" width="38.85546875" style="218" customWidth="1"/>
    <col min="15095" max="15095" width="16.5703125" style="218" customWidth="1"/>
    <col min="15096" max="15096" width="18.85546875" style="218" customWidth="1"/>
    <col min="15097" max="15097" width="14.140625" style="218" customWidth="1"/>
    <col min="15098" max="15098" width="9.140625" style="218"/>
    <col min="15099" max="15099" width="16.42578125" style="218" bestFit="1" customWidth="1"/>
    <col min="15100" max="15100" width="14" style="218" customWidth="1"/>
    <col min="15101" max="15101" width="18.5703125" style="218" customWidth="1"/>
    <col min="15102" max="15102" width="10" style="218" bestFit="1" customWidth="1"/>
    <col min="15103" max="15348" width="9.140625" style="218"/>
    <col min="15349" max="15349" width="8.28515625" style="218" customWidth="1"/>
    <col min="15350" max="15350" width="38.85546875" style="218" customWidth="1"/>
    <col min="15351" max="15351" width="16.5703125" style="218" customWidth="1"/>
    <col min="15352" max="15352" width="18.85546875" style="218" customWidth="1"/>
    <col min="15353" max="15353" width="14.140625" style="218" customWidth="1"/>
    <col min="15354" max="15354" width="9.140625" style="218"/>
    <col min="15355" max="15355" width="16.42578125" style="218" bestFit="1" customWidth="1"/>
    <col min="15356" max="15356" width="14" style="218" customWidth="1"/>
    <col min="15357" max="15357" width="18.5703125" style="218" customWidth="1"/>
    <col min="15358" max="15358" width="10" style="218" bestFit="1" customWidth="1"/>
    <col min="15359" max="15604" width="9.140625" style="218"/>
    <col min="15605" max="15605" width="8.28515625" style="218" customWidth="1"/>
    <col min="15606" max="15606" width="38.85546875" style="218" customWidth="1"/>
    <col min="15607" max="15607" width="16.5703125" style="218" customWidth="1"/>
    <col min="15608" max="15608" width="18.85546875" style="218" customWidth="1"/>
    <col min="15609" max="15609" width="14.140625" style="218" customWidth="1"/>
    <col min="15610" max="15610" width="9.140625" style="218"/>
    <col min="15611" max="15611" width="16.42578125" style="218" bestFit="1" customWidth="1"/>
    <col min="15612" max="15612" width="14" style="218" customWidth="1"/>
    <col min="15613" max="15613" width="18.5703125" style="218" customWidth="1"/>
    <col min="15614" max="15614" width="10" style="218" bestFit="1" customWidth="1"/>
    <col min="15615" max="15860" width="9.140625" style="218"/>
    <col min="15861" max="15861" width="8.28515625" style="218" customWidth="1"/>
    <col min="15862" max="15862" width="38.85546875" style="218" customWidth="1"/>
    <col min="15863" max="15863" width="16.5703125" style="218" customWidth="1"/>
    <col min="15864" max="15864" width="18.85546875" style="218" customWidth="1"/>
    <col min="15865" max="15865" width="14.140625" style="218" customWidth="1"/>
    <col min="15866" max="15866" width="9.140625" style="218"/>
    <col min="15867" max="15867" width="16.42578125" style="218" bestFit="1" customWidth="1"/>
    <col min="15868" max="15868" width="14" style="218" customWidth="1"/>
    <col min="15869" max="15869" width="18.5703125" style="218" customWidth="1"/>
    <col min="15870" max="15870" width="10" style="218" bestFit="1" customWidth="1"/>
    <col min="15871" max="16116" width="9.140625" style="218"/>
    <col min="16117" max="16117" width="8.28515625" style="218" customWidth="1"/>
    <col min="16118" max="16118" width="38.85546875" style="218" customWidth="1"/>
    <col min="16119" max="16119" width="16.5703125" style="218" customWidth="1"/>
    <col min="16120" max="16120" width="18.85546875" style="218" customWidth="1"/>
    <col min="16121" max="16121" width="14.140625" style="218" customWidth="1"/>
    <col min="16122" max="16122" width="9.140625" style="218"/>
    <col min="16123" max="16123" width="16.42578125" style="218" bestFit="1" customWidth="1"/>
    <col min="16124" max="16124" width="14" style="218" customWidth="1"/>
    <col min="16125" max="16125" width="18.5703125" style="218" customWidth="1"/>
    <col min="16126" max="16126" width="10" style="218" bestFit="1" customWidth="1"/>
    <col min="16127" max="16384" width="9.140625" style="218"/>
  </cols>
  <sheetData>
    <row r="1" spans="1:9" s="311" customFormat="1" ht="18.75">
      <c r="A1" s="846"/>
      <c r="B1" s="837"/>
      <c r="C1" s="847"/>
      <c r="D1" s="837"/>
      <c r="E1" s="837"/>
      <c r="G1" s="847" t="s">
        <v>816</v>
      </c>
    </row>
    <row r="2" spans="1:9" s="311" customFormat="1" ht="18.75">
      <c r="A2" s="836"/>
      <c r="B2" s="837"/>
      <c r="C2" s="847"/>
      <c r="D2" s="837"/>
      <c r="E2" s="837"/>
      <c r="G2" s="847" t="s">
        <v>785</v>
      </c>
    </row>
    <row r="3" spans="1:9" s="311" customFormat="1" ht="18.75">
      <c r="A3" s="836"/>
      <c r="B3" s="837"/>
      <c r="C3" s="847"/>
      <c r="D3" s="837"/>
      <c r="E3" s="837"/>
      <c r="G3" s="847" t="s">
        <v>786</v>
      </c>
    </row>
    <row r="4" spans="1:9" s="311" customFormat="1" ht="18.75">
      <c r="A4" s="836"/>
      <c r="B4" s="837"/>
      <c r="C4" s="847"/>
      <c r="D4" s="837"/>
      <c r="E4" s="837"/>
      <c r="G4" s="847" t="s">
        <v>788</v>
      </c>
    </row>
    <row r="5" spans="1:9" ht="37.5" customHeight="1">
      <c r="A5" s="13"/>
      <c r="B5" s="228"/>
      <c r="C5" s="12"/>
      <c r="D5" s="227"/>
      <c r="E5" s="227"/>
    </row>
    <row r="6" spans="1:9" ht="18.75">
      <c r="A6" s="863" t="s">
        <v>90</v>
      </c>
      <c r="B6" s="863"/>
      <c r="C6" s="863"/>
      <c r="D6" s="863"/>
      <c r="E6" s="863"/>
      <c r="F6" s="863"/>
      <c r="G6" s="863"/>
      <c r="H6" s="863"/>
      <c r="I6" s="863"/>
    </row>
    <row r="7" spans="1:9" ht="61.5" customHeight="1">
      <c r="A7" s="924" t="s">
        <v>635</v>
      </c>
      <c r="B7" s="924"/>
      <c r="C7" s="924"/>
      <c r="D7" s="924"/>
      <c r="E7" s="924"/>
      <c r="F7" s="924"/>
      <c r="G7" s="924"/>
      <c r="H7" s="924"/>
      <c r="I7" s="924"/>
    </row>
    <row r="8" spans="1:9" ht="17.25" customHeight="1">
      <c r="A8" s="13"/>
      <c r="B8" s="13"/>
      <c r="C8" s="12"/>
      <c r="D8" s="227"/>
      <c r="E8" s="227"/>
    </row>
    <row r="9" spans="1:9" ht="21" customHeight="1">
      <c r="A9" s="981" t="s">
        <v>0</v>
      </c>
      <c r="B9" s="869" t="s">
        <v>339</v>
      </c>
      <c r="C9" s="869" t="s">
        <v>320</v>
      </c>
      <c r="D9" s="982" t="s">
        <v>327</v>
      </c>
      <c r="E9" s="982"/>
      <c r="F9" s="983" t="s">
        <v>321</v>
      </c>
      <c r="G9" s="982" t="s">
        <v>327</v>
      </c>
      <c r="H9" s="982"/>
      <c r="I9" s="904" t="s">
        <v>322</v>
      </c>
    </row>
    <row r="10" spans="1:9" ht="168.75" customHeight="1">
      <c r="A10" s="981"/>
      <c r="B10" s="869"/>
      <c r="C10" s="869"/>
      <c r="D10" s="320" t="s">
        <v>468</v>
      </c>
      <c r="E10" s="320" t="s">
        <v>329</v>
      </c>
      <c r="F10" s="984"/>
      <c r="G10" s="320" t="s">
        <v>468</v>
      </c>
      <c r="H10" s="320" t="s">
        <v>329</v>
      </c>
      <c r="I10" s="905"/>
    </row>
    <row r="11" spans="1:9" s="316" customFormat="1" ht="13.5" customHeight="1">
      <c r="A11" s="342">
        <v>1</v>
      </c>
      <c r="B11" s="343">
        <v>2</v>
      </c>
      <c r="C11" s="343">
        <v>3</v>
      </c>
      <c r="D11" s="344">
        <v>4</v>
      </c>
      <c r="E11" s="344">
        <v>5</v>
      </c>
      <c r="F11" s="363">
        <v>6</v>
      </c>
      <c r="G11" s="344">
        <v>7</v>
      </c>
      <c r="H11" s="344">
        <v>8</v>
      </c>
      <c r="I11" s="364">
        <v>9</v>
      </c>
    </row>
    <row r="12" spans="1:9" s="335" customFormat="1" ht="18.75" customHeight="1">
      <c r="A12" s="427" t="s">
        <v>315</v>
      </c>
      <c r="B12" s="428" t="s">
        <v>338</v>
      </c>
      <c r="C12" s="440">
        <f>D12+E12</f>
        <v>722.09999999999991</v>
      </c>
      <c r="D12" s="440">
        <f>D13</f>
        <v>561.9</v>
      </c>
      <c r="E12" s="440">
        <f>E13</f>
        <v>160.19999999999999</v>
      </c>
      <c r="F12" s="440">
        <f>F13</f>
        <v>722</v>
      </c>
      <c r="G12" s="440">
        <f>G13</f>
        <v>561.9</v>
      </c>
      <c r="H12" s="440">
        <f>H13</f>
        <v>160.1</v>
      </c>
      <c r="I12" s="341">
        <f>F12/C12*100</f>
        <v>99.986151502561981</v>
      </c>
    </row>
    <row r="13" spans="1:9" s="346" customFormat="1" ht="19.5" customHeight="1">
      <c r="A13" s="427" t="s">
        <v>151</v>
      </c>
      <c r="B13" s="430" t="s">
        <v>88</v>
      </c>
      <c r="C13" s="429">
        <f>D13+E13</f>
        <v>722.09999999999991</v>
      </c>
      <c r="D13" s="431">
        <v>561.9</v>
      </c>
      <c r="E13" s="431">
        <v>160.19999999999999</v>
      </c>
      <c r="F13" s="620">
        <f>G13+H13</f>
        <v>722</v>
      </c>
      <c r="G13" s="620">
        <v>561.9</v>
      </c>
      <c r="H13" s="620">
        <v>160.1</v>
      </c>
      <c r="I13" s="439">
        <f t="shared" ref="I13:I28" si="0">F13/C13*100</f>
        <v>99.986151502561981</v>
      </c>
    </row>
    <row r="14" spans="1:9" s="346" customFormat="1" ht="18" customHeight="1">
      <c r="A14" s="427" t="s">
        <v>313</v>
      </c>
      <c r="B14" s="428" t="s">
        <v>450</v>
      </c>
      <c r="C14" s="440">
        <f>D14+E14</f>
        <v>25296.400000000001</v>
      </c>
      <c r="D14" s="441">
        <f>D15+D18</f>
        <v>8003.9</v>
      </c>
      <c r="E14" s="441">
        <f>E15+E18</f>
        <v>17292.5</v>
      </c>
      <c r="F14" s="441">
        <f>F15+F18</f>
        <v>25296.199999999997</v>
      </c>
      <c r="G14" s="441">
        <f>G15+G18</f>
        <v>8003.7999999999993</v>
      </c>
      <c r="H14" s="441">
        <f>H15+H18</f>
        <v>17292.400000000001</v>
      </c>
      <c r="I14" s="341">
        <f t="shared" si="0"/>
        <v>99.999209373665792</v>
      </c>
    </row>
    <row r="15" spans="1:9" s="346" customFormat="1" ht="37.5" customHeight="1">
      <c r="A15" s="427" t="s">
        <v>154</v>
      </c>
      <c r="B15" s="432" t="s">
        <v>98</v>
      </c>
      <c r="C15" s="429">
        <f>D15+E15</f>
        <v>1863.3000000000002</v>
      </c>
      <c r="D15" s="433">
        <f>D17</f>
        <v>1389.2</v>
      </c>
      <c r="E15" s="433">
        <f>E17</f>
        <v>474.1</v>
      </c>
      <c r="F15" s="433">
        <f>F17</f>
        <v>1863.1</v>
      </c>
      <c r="G15" s="433">
        <f>G17</f>
        <v>1389.1</v>
      </c>
      <c r="H15" s="433">
        <f>H17</f>
        <v>474</v>
      </c>
      <c r="I15" s="439">
        <f t="shared" si="0"/>
        <v>99.989266355390953</v>
      </c>
    </row>
    <row r="16" spans="1:9" s="346" customFormat="1" ht="18" customHeight="1">
      <c r="A16" s="427"/>
      <c r="B16" s="432" t="s">
        <v>1</v>
      </c>
      <c r="C16" s="429"/>
      <c r="D16" s="433"/>
      <c r="E16" s="433"/>
      <c r="F16" s="347"/>
      <c r="G16" s="347"/>
      <c r="H16" s="347"/>
      <c r="I16" s="439"/>
    </row>
    <row r="17" spans="1:9" s="346" customFormat="1" ht="38.25" customHeight="1">
      <c r="A17" s="427" t="s">
        <v>448</v>
      </c>
      <c r="B17" s="432" t="s">
        <v>636</v>
      </c>
      <c r="C17" s="429">
        <f>D17+E17</f>
        <v>1863.3000000000002</v>
      </c>
      <c r="D17" s="433">
        <v>1389.2</v>
      </c>
      <c r="E17" s="433">
        <v>474.1</v>
      </c>
      <c r="F17" s="348">
        <f>G17+H17</f>
        <v>1863.1</v>
      </c>
      <c r="G17" s="345">
        <v>1389.1</v>
      </c>
      <c r="H17" s="345">
        <v>474</v>
      </c>
      <c r="I17" s="439">
        <f t="shared" si="0"/>
        <v>99.989266355390953</v>
      </c>
    </row>
    <row r="18" spans="1:9" s="346" customFormat="1" ht="21" customHeight="1">
      <c r="A18" s="427" t="s">
        <v>155</v>
      </c>
      <c r="B18" s="430" t="s">
        <v>348</v>
      </c>
      <c r="C18" s="429">
        <f>D18+E18</f>
        <v>23433.100000000002</v>
      </c>
      <c r="D18" s="431">
        <f>D20+D21</f>
        <v>6614.7</v>
      </c>
      <c r="E18" s="431">
        <f>E20+E21</f>
        <v>16818.400000000001</v>
      </c>
      <c r="F18" s="431">
        <f>F20+F21</f>
        <v>23433.1</v>
      </c>
      <c r="G18" s="431">
        <f>G20+G21</f>
        <v>6614.7</v>
      </c>
      <c r="H18" s="431">
        <f>H20+H21</f>
        <v>16818.400000000001</v>
      </c>
      <c r="I18" s="439">
        <f t="shared" si="0"/>
        <v>99.999999999999986</v>
      </c>
    </row>
    <row r="19" spans="1:9" s="346" customFormat="1" ht="18.75" customHeight="1">
      <c r="A19" s="434"/>
      <c r="B19" s="435" t="s">
        <v>1</v>
      </c>
      <c r="C19" s="429"/>
      <c r="D19" s="431"/>
      <c r="E19" s="431"/>
      <c r="F19" s="348"/>
      <c r="G19" s="345"/>
      <c r="H19" s="345"/>
      <c r="I19" s="439"/>
    </row>
    <row r="20" spans="1:9" s="346" customFormat="1" ht="37.5">
      <c r="A20" s="150" t="s">
        <v>637</v>
      </c>
      <c r="B20" s="430" t="s">
        <v>854</v>
      </c>
      <c r="C20" s="429">
        <f>D20+E20</f>
        <v>17836.3</v>
      </c>
      <c r="D20" s="431">
        <v>6614.7</v>
      </c>
      <c r="E20" s="431">
        <v>11221.6</v>
      </c>
      <c r="F20" s="348">
        <f>G20+H20</f>
        <v>17836.3</v>
      </c>
      <c r="G20" s="345">
        <v>6614.7</v>
      </c>
      <c r="H20" s="345">
        <v>11221.6</v>
      </c>
      <c r="I20" s="439">
        <f t="shared" si="0"/>
        <v>100</v>
      </c>
    </row>
    <row r="21" spans="1:9" s="346" customFormat="1" ht="37.5">
      <c r="A21" s="150" t="s">
        <v>638</v>
      </c>
      <c r="B21" s="430" t="s">
        <v>855</v>
      </c>
      <c r="C21" s="429">
        <f>D21+E21</f>
        <v>5596.8</v>
      </c>
      <c r="D21" s="431">
        <v>0</v>
      </c>
      <c r="E21" s="431">
        <v>5596.8</v>
      </c>
      <c r="F21" s="348">
        <f>G21+H21</f>
        <v>5596.8</v>
      </c>
      <c r="G21" s="345">
        <v>0</v>
      </c>
      <c r="H21" s="345">
        <v>5596.8</v>
      </c>
      <c r="I21" s="439">
        <f t="shared" si="0"/>
        <v>100</v>
      </c>
    </row>
    <row r="22" spans="1:9" s="346" customFormat="1" ht="18" customHeight="1">
      <c r="A22" s="427" t="s">
        <v>311</v>
      </c>
      <c r="B22" s="428" t="s">
        <v>639</v>
      </c>
      <c r="C22" s="442">
        <f t="shared" ref="C22:H22" si="1">C23+C26+C27</f>
        <v>495572.64999999997</v>
      </c>
      <c r="D22" s="442">
        <f t="shared" si="1"/>
        <v>491108.02</v>
      </c>
      <c r="E22" s="442">
        <f t="shared" si="1"/>
        <v>4464.63</v>
      </c>
      <c r="F22" s="442">
        <f t="shared" si="1"/>
        <v>390399.2</v>
      </c>
      <c r="G22" s="442">
        <f t="shared" si="1"/>
        <v>386882.1</v>
      </c>
      <c r="H22" s="442">
        <f t="shared" si="1"/>
        <v>3517.1000000000004</v>
      </c>
      <c r="I22" s="341">
        <f t="shared" si="0"/>
        <v>78.77739015661983</v>
      </c>
    </row>
    <row r="23" spans="1:9" s="346" customFormat="1" ht="39.75" customHeight="1">
      <c r="A23" s="427" t="s">
        <v>157</v>
      </c>
      <c r="B23" s="430" t="s">
        <v>529</v>
      </c>
      <c r="C23" s="436">
        <f t="shared" ref="C23:H23" si="2">C25</f>
        <v>1330.9</v>
      </c>
      <c r="D23" s="436">
        <f t="shared" si="2"/>
        <v>1318.91</v>
      </c>
      <c r="E23" s="436">
        <f t="shared" si="2"/>
        <v>11.99</v>
      </c>
      <c r="F23" s="436">
        <f>F25</f>
        <v>1017.8000000000001</v>
      </c>
      <c r="G23" s="436">
        <f t="shared" si="2"/>
        <v>1008.6</v>
      </c>
      <c r="H23" s="436">
        <f t="shared" si="2"/>
        <v>9.1999999999999993</v>
      </c>
      <c r="I23" s="439">
        <f t="shared" si="0"/>
        <v>76.474566083101664</v>
      </c>
    </row>
    <row r="24" spans="1:9" s="346" customFormat="1" ht="21" customHeight="1">
      <c r="A24" s="434"/>
      <c r="B24" s="435" t="s">
        <v>1</v>
      </c>
      <c r="C24" s="429"/>
      <c r="D24" s="431"/>
      <c r="E24" s="431"/>
      <c r="F24" s="348"/>
      <c r="G24" s="345"/>
      <c r="H24" s="345"/>
      <c r="I24" s="439"/>
    </row>
    <row r="25" spans="1:9" s="346" customFormat="1" ht="36.75" customHeight="1">
      <c r="A25" s="150" t="s">
        <v>451</v>
      </c>
      <c r="B25" s="430" t="s">
        <v>23</v>
      </c>
      <c r="C25" s="436">
        <v>1330.9</v>
      </c>
      <c r="D25" s="437">
        <v>1318.91</v>
      </c>
      <c r="E25" s="437">
        <v>11.99</v>
      </c>
      <c r="F25" s="348">
        <f>G25+H25</f>
        <v>1017.8000000000001</v>
      </c>
      <c r="G25" s="345">
        <v>1008.6</v>
      </c>
      <c r="H25" s="345">
        <v>9.1999999999999993</v>
      </c>
      <c r="I25" s="439">
        <f t="shared" si="0"/>
        <v>76.474566083101664</v>
      </c>
    </row>
    <row r="26" spans="1:9" s="346" customFormat="1" ht="21" customHeight="1">
      <c r="A26" s="150" t="s">
        <v>158</v>
      </c>
      <c r="B26" s="438" t="s">
        <v>268</v>
      </c>
      <c r="C26" s="436">
        <v>81135.7</v>
      </c>
      <c r="D26" s="437">
        <v>80404.740000000005</v>
      </c>
      <c r="E26" s="437">
        <v>730.96</v>
      </c>
      <c r="F26" s="348">
        <f t="shared" ref="F26:F27" si="3">G26+H26</f>
        <v>78313.7</v>
      </c>
      <c r="G26" s="345">
        <v>77608.2</v>
      </c>
      <c r="H26" s="345">
        <v>705.5</v>
      </c>
      <c r="I26" s="439">
        <f t="shared" si="0"/>
        <v>96.521876313386088</v>
      </c>
    </row>
    <row r="27" spans="1:9" s="346" customFormat="1" ht="22.5" customHeight="1">
      <c r="A27" s="150" t="s">
        <v>159</v>
      </c>
      <c r="B27" s="430" t="s">
        <v>88</v>
      </c>
      <c r="C27" s="436">
        <v>413106.05</v>
      </c>
      <c r="D27" s="437">
        <v>409384.37</v>
      </c>
      <c r="E27" s="437">
        <v>3721.68</v>
      </c>
      <c r="F27" s="348">
        <f t="shared" si="3"/>
        <v>311067.7</v>
      </c>
      <c r="G27" s="345">
        <v>308265.3</v>
      </c>
      <c r="H27" s="345">
        <v>2802.4</v>
      </c>
      <c r="I27" s="439">
        <f t="shared" si="0"/>
        <v>75.299720253431303</v>
      </c>
    </row>
    <row r="28" spans="1:9" s="1008" customFormat="1" ht="18.75">
      <c r="A28" s="1005"/>
      <c r="B28" s="1006" t="s">
        <v>89</v>
      </c>
      <c r="C28" s="1007">
        <f t="shared" ref="C28:H28" si="4">C12+C14+C22</f>
        <v>521591.14999999997</v>
      </c>
      <c r="D28" s="1007">
        <f t="shared" si="4"/>
        <v>499673.82</v>
      </c>
      <c r="E28" s="1007">
        <f t="shared" si="4"/>
        <v>21917.33</v>
      </c>
      <c r="F28" s="1007">
        <f t="shared" si="4"/>
        <v>416417.4</v>
      </c>
      <c r="G28" s="1007">
        <f t="shared" si="4"/>
        <v>395447.8</v>
      </c>
      <c r="H28" s="1007">
        <f t="shared" si="4"/>
        <v>20969.599999999999</v>
      </c>
      <c r="I28" s="439">
        <f t="shared" si="0"/>
        <v>79.835978812140524</v>
      </c>
    </row>
    <row r="29" spans="1:9">
      <c r="G29" s="246"/>
      <c r="H29" s="246"/>
      <c r="I29" s="246"/>
    </row>
    <row r="31" spans="1:9">
      <c r="A31" s="886" t="s">
        <v>337</v>
      </c>
      <c r="B31" s="886"/>
      <c r="C31" s="886"/>
      <c r="D31" s="886"/>
      <c r="E31" s="886"/>
      <c r="F31" s="886"/>
      <c r="G31" s="886"/>
      <c r="H31" s="886"/>
      <c r="I31" s="886"/>
    </row>
    <row r="33" spans="3:8">
      <c r="C33" s="246"/>
      <c r="D33" s="246"/>
      <c r="E33" s="246"/>
      <c r="F33" s="246"/>
      <c r="G33" s="246"/>
      <c r="H33" s="246"/>
    </row>
    <row r="34" spans="3:8" s="281" customFormat="1">
      <c r="C34" s="246"/>
      <c r="D34" s="246"/>
      <c r="E34" s="246"/>
      <c r="F34" s="246"/>
      <c r="G34" s="246"/>
      <c r="H34" s="246"/>
    </row>
    <row r="35" spans="3:8">
      <c r="F35" s="246"/>
    </row>
  </sheetData>
  <customSheetViews>
    <customSheetView guid="{4165943C-756F-4CCF-9247-CE2CFD5C8A6E}" showPageBreaks="1" fitToPage="1">
      <selection activeCell="G7" sqref="G7"/>
      <pageMargins left="0.78740157480314965" right="0.31496062992125984" top="0.55118110236220474" bottom="0.39" header="0.31496062992125984" footer="0.31496062992125984"/>
      <pageSetup paperSize="9" scale="91" fitToHeight="6" orientation="landscape" r:id="rId1"/>
    </customSheetView>
    <customSheetView guid="{ACD9C512-63C9-4003-B6FE-104619FB99E9}" showPageBreaks="1" fitToPage="1" showAutoFilter="1" topLeftCell="A44">
      <selection activeCell="I13" sqref="I13:K51"/>
      <pageMargins left="0.78740157480314965" right="0.31496062992125984" top="0.55118110236220474" bottom="0.55118110236220474" header="0.31496062992125984" footer="0.31496062992125984"/>
      <pageSetup paperSize="9" scale="81" fitToHeight="0" orientation="landscape" r:id="rId2"/>
      <autoFilter ref="A8:K51"/>
    </customSheetView>
    <customSheetView guid="{B576D719-61CB-4288-93D5-A83B12AD9238}" showPageBreaks="1">
      <selection activeCell="H20" sqref="H20"/>
      <pageMargins left="0.78740157480314965" right="0.31496062992125984" top="0.55118110236220474" bottom="0.55118110236220474" header="0.31496062992125984" footer="0.31496062992125984"/>
      <pageSetup paperSize="9" scale="85" orientation="landscape" r:id="rId3"/>
    </customSheetView>
    <customSheetView guid="{9FFDC49B-567C-47F9-93E0-A54EE725B9D9}">
      <selection activeCell="B29" sqref="B29"/>
      <pageMargins left="0.78740157480314965" right="0.31496062992125984" top="0.55118110236220474" bottom="0.55118110236220474" header="0.31496062992125984" footer="0.31496062992125984"/>
      <pageSetup paperSize="9" scale="85" orientation="landscape" r:id="rId4"/>
    </customSheetView>
    <customSheetView guid="{6F7F94C3-6637-4894-B83A-C8AF9202C62B}" showPageBreaks="1" topLeftCell="A4">
      <selection activeCell="B29" sqref="B29"/>
      <pageMargins left="0.78740157480314965" right="0.31496062992125984" top="0.55118110236220474" bottom="0.55118110236220474" header="0.31496062992125984" footer="0.31496062992125984"/>
      <pageSetup paperSize="9" scale="85" orientation="landscape" r:id="rId5"/>
    </customSheetView>
    <customSheetView guid="{5C07212E-82C1-4D83-BD39-AC2BD6D97870}" scale="86" showPageBreaks="1" topLeftCell="A13">
      <selection activeCell="K26" sqref="K26"/>
      <pageMargins left="0.78740157480314965" right="0.31496062992125984" top="0.55118110236220474" bottom="0.55118110236220474" header="0.31496062992125984" footer="0.31496062992125984"/>
      <pageSetup paperSize="9" scale="85" orientation="landscape" r:id="rId6"/>
    </customSheetView>
    <customSheetView guid="{D3711D91-0EFF-403F-B1CB-699C878CEC92}" fitToPage="1">
      <selection activeCell="G7" sqref="G7"/>
      <pageMargins left="0.78740157480314965" right="0.31496062992125984" top="0.55118110236220474" bottom="0.39" header="0.31496062992125984" footer="0.31496062992125984"/>
      <pageSetup paperSize="9" scale="91" fitToHeight="6" orientation="landscape" r:id="rId7"/>
    </customSheetView>
  </customSheetViews>
  <mergeCells count="10">
    <mergeCell ref="A6:I6"/>
    <mergeCell ref="A7:I7"/>
    <mergeCell ref="A31:I31"/>
    <mergeCell ref="A9:A10"/>
    <mergeCell ref="B9:B10"/>
    <mergeCell ref="C9:C10"/>
    <mergeCell ref="D9:E9"/>
    <mergeCell ref="G9:H9"/>
    <mergeCell ref="F9:F10"/>
    <mergeCell ref="I9:I10"/>
  </mergeCells>
  <pageMargins left="0.62992125984251968" right="0.39370078740157483" top="0.86614173228346458" bottom="0.51181102362204722" header="0.51181102362204722" footer="0.31496062992125984"/>
  <pageSetup paperSize="9" scale="90" fitToHeight="6" orientation="landscape" r:id="rId8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</sheetPr>
  <dimension ref="A1:E59"/>
  <sheetViews>
    <sheetView topLeftCell="A3" zoomScale="99" zoomScaleNormal="99" workbookViewId="0">
      <selection activeCell="B11" sqref="B11"/>
    </sheetView>
  </sheetViews>
  <sheetFormatPr defaultColWidth="9.140625" defaultRowHeight="18.75"/>
  <cols>
    <col min="1" max="1" width="4.42578125" style="6" customWidth="1"/>
    <col min="2" max="2" width="43.42578125" style="5" customWidth="1"/>
    <col min="3" max="3" width="14.140625" style="4" customWidth="1"/>
    <col min="4" max="4" width="13.42578125" style="3" customWidth="1"/>
    <col min="5" max="5" width="12.5703125" style="3" customWidth="1"/>
    <col min="6" max="16384" width="9.140625" style="3"/>
  </cols>
  <sheetData>
    <row r="1" spans="1:5" s="18" customFormat="1" ht="264.75" hidden="1" customHeight="1">
      <c r="A1" s="21" t="s">
        <v>318</v>
      </c>
      <c r="B1" s="20" t="s">
        <v>317</v>
      </c>
      <c r="C1" s="19" t="s">
        <v>319</v>
      </c>
    </row>
    <row r="2" spans="1:5" s="11" customFormat="1" ht="409.5" hidden="1">
      <c r="A2" s="17" t="s">
        <v>318</v>
      </c>
      <c r="B2" s="16" t="s">
        <v>317</v>
      </c>
      <c r="C2" s="15" t="s">
        <v>316</v>
      </c>
    </row>
    <row r="3" spans="1:5" s="11" customFormat="1">
      <c r="A3" s="840"/>
      <c r="B3" s="828"/>
      <c r="C3" s="841" t="s">
        <v>790</v>
      </c>
      <c r="D3" s="828"/>
      <c r="E3" s="828"/>
    </row>
    <row r="4" spans="1:5" s="11" customFormat="1">
      <c r="A4" s="831"/>
      <c r="B4" s="828"/>
      <c r="C4" s="841" t="s">
        <v>785</v>
      </c>
      <c r="D4" s="828"/>
      <c r="E4" s="828"/>
    </row>
    <row r="5" spans="1:5" s="11" customFormat="1">
      <c r="A5" s="831"/>
      <c r="B5" s="828"/>
      <c r="C5" s="841" t="s">
        <v>786</v>
      </c>
      <c r="D5" s="828"/>
      <c r="E5" s="828"/>
    </row>
    <row r="6" spans="1:5" s="11" customFormat="1">
      <c r="A6" s="831"/>
      <c r="B6" s="828"/>
      <c r="C6" s="841" t="s">
        <v>788</v>
      </c>
      <c r="D6" s="828"/>
      <c r="E6" s="828"/>
    </row>
    <row r="7" spans="1:5" s="11" customFormat="1">
      <c r="A7" s="13"/>
      <c r="B7" s="879"/>
      <c r="C7" s="879"/>
    </row>
    <row r="8" spans="1:5" s="11" customFormat="1">
      <c r="A8" s="863" t="s">
        <v>90</v>
      </c>
      <c r="B8" s="863"/>
      <c r="C8" s="863"/>
      <c r="D8" s="865"/>
      <c r="E8" s="865"/>
    </row>
    <row r="9" spans="1:5" s="11" customFormat="1" ht="74.25" customHeight="1">
      <c r="A9" s="880" t="s">
        <v>575</v>
      </c>
      <c r="B9" s="880"/>
      <c r="C9" s="880"/>
      <c r="D9" s="881"/>
      <c r="E9" s="881"/>
    </row>
    <row r="10" spans="1:5" s="11" customFormat="1" ht="15.75" customHeight="1">
      <c r="A10" s="13"/>
      <c r="B10" s="13"/>
      <c r="C10" s="12"/>
    </row>
    <row r="11" spans="1:5" s="11" customFormat="1" ht="88.5" customHeight="1">
      <c r="A11" s="22" t="s">
        <v>0</v>
      </c>
      <c r="B11" s="22" t="s">
        <v>91</v>
      </c>
      <c r="C11" s="22" t="s">
        <v>320</v>
      </c>
      <c r="D11" s="23" t="s">
        <v>321</v>
      </c>
      <c r="E11" s="24" t="s">
        <v>322</v>
      </c>
    </row>
    <row r="12" spans="1:5" s="149" customFormat="1" ht="18.95" customHeight="1">
      <c r="A12" s="267" t="s">
        <v>315</v>
      </c>
      <c r="B12" s="268" t="s">
        <v>312</v>
      </c>
      <c r="C12" s="269">
        <v>838.35</v>
      </c>
      <c r="D12" s="266">
        <v>838.35</v>
      </c>
      <c r="E12" s="133">
        <f>D12/C12*100</f>
        <v>100</v>
      </c>
    </row>
    <row r="13" spans="1:5" s="149" customFormat="1" ht="18.95" customHeight="1">
      <c r="A13" s="267" t="s">
        <v>313</v>
      </c>
      <c r="B13" s="268" t="s">
        <v>310</v>
      </c>
      <c r="C13" s="269">
        <v>571.86</v>
      </c>
      <c r="D13" s="266">
        <v>571.86</v>
      </c>
      <c r="E13" s="133">
        <f t="shared" ref="E13:E53" si="0">D13/C13*100</f>
        <v>100</v>
      </c>
    </row>
    <row r="14" spans="1:5" s="149" customFormat="1" ht="18.95" customHeight="1">
      <c r="A14" s="267" t="s">
        <v>311</v>
      </c>
      <c r="B14" s="268" t="s">
        <v>306</v>
      </c>
      <c r="C14" s="269">
        <v>814.23</v>
      </c>
      <c r="D14" s="266">
        <v>814.23</v>
      </c>
      <c r="E14" s="133">
        <f t="shared" si="0"/>
        <v>100</v>
      </c>
    </row>
    <row r="15" spans="1:5" s="149" customFormat="1" ht="18.95" customHeight="1">
      <c r="A15" s="267" t="s">
        <v>309</v>
      </c>
      <c r="B15" s="268" t="s">
        <v>304</v>
      </c>
      <c r="C15" s="269">
        <v>475.92</v>
      </c>
      <c r="D15" s="266">
        <v>475.92</v>
      </c>
      <c r="E15" s="133">
        <f t="shared" si="0"/>
        <v>100</v>
      </c>
    </row>
    <row r="16" spans="1:5" s="149" customFormat="1" ht="18.95" customHeight="1">
      <c r="A16" s="267" t="s">
        <v>307</v>
      </c>
      <c r="B16" s="268" t="s">
        <v>302</v>
      </c>
      <c r="C16" s="269">
        <v>689.31</v>
      </c>
      <c r="D16" s="266">
        <v>689.31</v>
      </c>
      <c r="E16" s="133">
        <f t="shared" si="0"/>
        <v>100</v>
      </c>
    </row>
    <row r="17" spans="1:5" s="149" customFormat="1" ht="18.95" customHeight="1">
      <c r="A17" s="267" t="s">
        <v>305</v>
      </c>
      <c r="B17" s="268" t="s">
        <v>298</v>
      </c>
      <c r="C17" s="269">
        <v>675.54</v>
      </c>
      <c r="D17" s="266">
        <v>675.54</v>
      </c>
      <c r="E17" s="133">
        <f t="shared" si="0"/>
        <v>100</v>
      </c>
    </row>
    <row r="18" spans="1:5" s="149" customFormat="1" ht="18.95" customHeight="1">
      <c r="A18" s="267" t="s">
        <v>303</v>
      </c>
      <c r="B18" s="268" t="s">
        <v>296</v>
      </c>
      <c r="C18" s="269">
        <v>123.93</v>
      </c>
      <c r="D18" s="266">
        <v>123.93</v>
      </c>
      <c r="E18" s="133">
        <f t="shared" si="0"/>
        <v>100</v>
      </c>
    </row>
    <row r="19" spans="1:5" s="149" customFormat="1" ht="18.95" customHeight="1">
      <c r="A19" s="267" t="s">
        <v>301</v>
      </c>
      <c r="B19" s="268" t="s">
        <v>294</v>
      </c>
      <c r="C19" s="269">
        <v>386.37</v>
      </c>
      <c r="D19" s="266">
        <v>386.37</v>
      </c>
      <c r="E19" s="133">
        <f t="shared" si="0"/>
        <v>100</v>
      </c>
    </row>
    <row r="20" spans="1:5" s="149" customFormat="1" ht="18.95" customHeight="1">
      <c r="A20" s="267" t="s">
        <v>299</v>
      </c>
      <c r="B20" s="268" t="s">
        <v>292</v>
      </c>
      <c r="C20" s="269">
        <v>607.5</v>
      </c>
      <c r="D20" s="266">
        <v>607.5</v>
      </c>
      <c r="E20" s="133">
        <f t="shared" si="0"/>
        <v>100</v>
      </c>
    </row>
    <row r="21" spans="1:5" s="149" customFormat="1" ht="18.95" customHeight="1">
      <c r="A21" s="267" t="s">
        <v>297</v>
      </c>
      <c r="B21" s="268" t="s">
        <v>290</v>
      </c>
      <c r="C21" s="269">
        <v>193.59</v>
      </c>
      <c r="D21" s="266">
        <v>193.59</v>
      </c>
      <c r="E21" s="133">
        <f t="shared" si="0"/>
        <v>100</v>
      </c>
    </row>
    <row r="22" spans="1:5" s="149" customFormat="1" ht="18.95" customHeight="1">
      <c r="A22" s="267" t="s">
        <v>295</v>
      </c>
      <c r="B22" s="268" t="s">
        <v>288</v>
      </c>
      <c r="C22" s="269">
        <v>306.63</v>
      </c>
      <c r="D22" s="266">
        <v>306.63</v>
      </c>
      <c r="E22" s="133">
        <f t="shared" si="0"/>
        <v>100</v>
      </c>
    </row>
    <row r="23" spans="1:5" s="149" customFormat="1" ht="18.95" customHeight="1">
      <c r="A23" s="267" t="s">
        <v>293</v>
      </c>
      <c r="B23" s="268" t="s">
        <v>286</v>
      </c>
      <c r="C23" s="269">
        <v>28.35</v>
      </c>
      <c r="D23" s="266">
        <v>28.35</v>
      </c>
      <c r="E23" s="133">
        <f t="shared" si="0"/>
        <v>100</v>
      </c>
    </row>
    <row r="24" spans="1:5" s="149" customFormat="1" ht="18.95" customHeight="1">
      <c r="A24" s="267" t="s">
        <v>291</v>
      </c>
      <c r="B24" s="268" t="s">
        <v>284</v>
      </c>
      <c r="C24" s="269">
        <v>477.9</v>
      </c>
      <c r="D24" s="266">
        <v>477.9</v>
      </c>
      <c r="E24" s="133">
        <f t="shared" si="0"/>
        <v>100</v>
      </c>
    </row>
    <row r="25" spans="1:5" s="149" customFormat="1" ht="18.95" customHeight="1">
      <c r="A25" s="267" t="s">
        <v>289</v>
      </c>
      <c r="B25" s="268" t="s">
        <v>282</v>
      </c>
      <c r="C25" s="269">
        <v>504.9</v>
      </c>
      <c r="D25" s="266">
        <v>504.9</v>
      </c>
      <c r="E25" s="133">
        <f t="shared" si="0"/>
        <v>100</v>
      </c>
    </row>
    <row r="26" spans="1:5" s="149" customFormat="1" ht="18.95" customHeight="1">
      <c r="A26" s="267" t="s">
        <v>287</v>
      </c>
      <c r="B26" s="268" t="s">
        <v>280</v>
      </c>
      <c r="C26" s="269">
        <v>109.35</v>
      </c>
      <c r="D26" s="133">
        <v>104.49</v>
      </c>
      <c r="E26" s="133">
        <f t="shared" si="0"/>
        <v>95.555555555555557</v>
      </c>
    </row>
    <row r="27" spans="1:5" s="149" customFormat="1" ht="18.95" customHeight="1">
      <c r="A27" s="267" t="s">
        <v>285</v>
      </c>
      <c r="B27" s="268" t="s">
        <v>278</v>
      </c>
      <c r="C27" s="269">
        <v>311.04000000000002</v>
      </c>
      <c r="D27" s="266">
        <v>264.87</v>
      </c>
      <c r="E27" s="133">
        <f t="shared" si="0"/>
        <v>85.15625</v>
      </c>
    </row>
    <row r="28" spans="1:5" s="149" customFormat="1" ht="19.5" customHeight="1">
      <c r="A28" s="267" t="s">
        <v>283</v>
      </c>
      <c r="B28" s="268" t="s">
        <v>276</v>
      </c>
      <c r="C28" s="269">
        <v>68.849999999999994</v>
      </c>
      <c r="D28" s="266">
        <v>68.849999999999994</v>
      </c>
      <c r="E28" s="133">
        <f t="shared" si="0"/>
        <v>100</v>
      </c>
    </row>
    <row r="29" spans="1:5" s="149" customFormat="1" ht="18.95" customHeight="1">
      <c r="A29" s="267" t="s">
        <v>281</v>
      </c>
      <c r="B29" s="268" t="s">
        <v>274</v>
      </c>
      <c r="C29" s="269">
        <v>393.3</v>
      </c>
      <c r="D29" s="266">
        <v>393.3</v>
      </c>
      <c r="E29" s="133">
        <f t="shared" si="0"/>
        <v>100</v>
      </c>
    </row>
    <row r="30" spans="1:5" s="149" customFormat="1" ht="18.95" customHeight="1">
      <c r="A30" s="267" t="s">
        <v>279</v>
      </c>
      <c r="B30" s="268" t="s">
        <v>272</v>
      </c>
      <c r="C30" s="269">
        <v>1902.87</v>
      </c>
      <c r="D30" s="266">
        <v>1588.41</v>
      </c>
      <c r="E30" s="133">
        <f t="shared" si="0"/>
        <v>83.474435983540658</v>
      </c>
    </row>
    <row r="31" spans="1:5" s="149" customFormat="1" ht="18.95" customHeight="1">
      <c r="A31" s="267" t="s">
        <v>277</v>
      </c>
      <c r="B31" s="268" t="s">
        <v>270</v>
      </c>
      <c r="C31" s="269">
        <v>113.4</v>
      </c>
      <c r="D31" s="266">
        <v>113.4</v>
      </c>
      <c r="E31" s="133">
        <f t="shared" si="0"/>
        <v>100</v>
      </c>
    </row>
    <row r="32" spans="1:5" s="149" customFormat="1" ht="18.95" customHeight="1">
      <c r="A32" s="267" t="s">
        <v>275</v>
      </c>
      <c r="B32" s="268" t="s">
        <v>268</v>
      </c>
      <c r="C32" s="282">
        <v>170.1</v>
      </c>
      <c r="D32" s="133">
        <v>170.1</v>
      </c>
      <c r="E32" s="133">
        <f t="shared" si="0"/>
        <v>100</v>
      </c>
    </row>
    <row r="33" spans="1:5" s="149" customFormat="1" ht="18.95" customHeight="1">
      <c r="A33" s="267" t="s">
        <v>273</v>
      </c>
      <c r="B33" s="268" t="s">
        <v>266</v>
      </c>
      <c r="C33" s="269">
        <v>546.29999999999995</v>
      </c>
      <c r="D33" s="266">
        <v>544.95000000000005</v>
      </c>
      <c r="E33" s="133">
        <f t="shared" si="0"/>
        <v>99.752883031301494</v>
      </c>
    </row>
    <row r="34" spans="1:5" s="149" customFormat="1" ht="18.95" customHeight="1">
      <c r="A34" s="267" t="s">
        <v>271</v>
      </c>
      <c r="B34" s="268" t="s">
        <v>264</v>
      </c>
      <c r="C34" s="269">
        <v>217.08</v>
      </c>
      <c r="D34" s="266">
        <v>217.08</v>
      </c>
      <c r="E34" s="133">
        <f t="shared" si="0"/>
        <v>100</v>
      </c>
    </row>
    <row r="35" spans="1:5" s="149" customFormat="1" ht="37.5">
      <c r="A35" s="267" t="s">
        <v>269</v>
      </c>
      <c r="B35" s="283" t="s">
        <v>356</v>
      </c>
      <c r="C35" s="269">
        <v>605.88</v>
      </c>
      <c r="D35" s="266">
        <v>605.88</v>
      </c>
      <c r="E35" s="133">
        <f t="shared" si="0"/>
        <v>100</v>
      </c>
    </row>
    <row r="36" spans="1:5" s="149" customFormat="1" ht="18.95" customHeight="1">
      <c r="A36" s="267" t="s">
        <v>267</v>
      </c>
      <c r="B36" s="268" t="s">
        <v>261</v>
      </c>
      <c r="C36" s="269">
        <v>140.94</v>
      </c>
      <c r="D36" s="266">
        <v>140.94</v>
      </c>
      <c r="E36" s="133">
        <f t="shared" si="0"/>
        <v>100</v>
      </c>
    </row>
    <row r="37" spans="1:5" s="149" customFormat="1" ht="18.95" customHeight="1">
      <c r="A37" s="267" t="s">
        <v>265</v>
      </c>
      <c r="B37" s="268" t="s">
        <v>257</v>
      </c>
      <c r="C37" s="269">
        <v>771.98</v>
      </c>
      <c r="D37" s="266">
        <v>771.16</v>
      </c>
      <c r="E37" s="133">
        <f t="shared" si="0"/>
        <v>99.893779631596672</v>
      </c>
    </row>
    <row r="38" spans="1:5" s="149" customFormat="1" ht="19.5" customHeight="1">
      <c r="A38" s="267" t="s">
        <v>263</v>
      </c>
      <c r="B38" s="283" t="s">
        <v>255</v>
      </c>
      <c r="C38" s="269">
        <v>630.72</v>
      </c>
      <c r="D38" s="266">
        <v>615.38</v>
      </c>
      <c r="E38" s="133">
        <f t="shared" si="0"/>
        <v>97.567858954845249</v>
      </c>
    </row>
    <row r="39" spans="1:5" s="149" customFormat="1" ht="18.95" customHeight="1">
      <c r="A39" s="267" t="s">
        <v>223</v>
      </c>
      <c r="B39" s="268" t="s">
        <v>253</v>
      </c>
      <c r="C39" s="269">
        <v>119.07</v>
      </c>
      <c r="D39" s="266">
        <v>119.07</v>
      </c>
      <c r="E39" s="133">
        <f t="shared" si="0"/>
        <v>100</v>
      </c>
    </row>
    <row r="40" spans="1:5" s="149" customFormat="1" ht="18.95" customHeight="1">
      <c r="A40" s="267" t="s">
        <v>260</v>
      </c>
      <c r="B40" s="268" t="s">
        <v>251</v>
      </c>
      <c r="C40" s="269">
        <v>110.97</v>
      </c>
      <c r="D40" s="266">
        <v>110.97</v>
      </c>
      <c r="E40" s="133">
        <f t="shared" si="0"/>
        <v>100</v>
      </c>
    </row>
    <row r="41" spans="1:5" s="149" customFormat="1" ht="18.95" customHeight="1">
      <c r="A41" s="267" t="s">
        <v>258</v>
      </c>
      <c r="B41" s="268" t="s">
        <v>249</v>
      </c>
      <c r="C41" s="269">
        <v>262.83999999999997</v>
      </c>
      <c r="D41" s="266">
        <v>259.07</v>
      </c>
      <c r="E41" s="133">
        <f t="shared" si="0"/>
        <v>98.565667326129969</v>
      </c>
    </row>
    <row r="42" spans="1:5" s="149" customFormat="1" ht="18.95" customHeight="1">
      <c r="A42" s="267" t="s">
        <v>256</v>
      </c>
      <c r="B42" s="268" t="s">
        <v>247</v>
      </c>
      <c r="C42" s="269">
        <v>1322.73</v>
      </c>
      <c r="D42" s="266">
        <v>1322.73</v>
      </c>
      <c r="E42" s="133">
        <f t="shared" si="0"/>
        <v>100</v>
      </c>
    </row>
    <row r="43" spans="1:5" s="149" customFormat="1" ht="18.95" customHeight="1">
      <c r="A43" s="267" t="s">
        <v>254</v>
      </c>
      <c r="B43" s="268" t="s">
        <v>245</v>
      </c>
      <c r="C43" s="269">
        <v>371.88</v>
      </c>
      <c r="D43" s="266">
        <v>371.88</v>
      </c>
      <c r="E43" s="133">
        <f t="shared" si="0"/>
        <v>100</v>
      </c>
    </row>
    <row r="44" spans="1:5" s="149" customFormat="1" ht="18.95" customHeight="1">
      <c r="A44" s="267" t="s">
        <v>252</v>
      </c>
      <c r="B44" s="268" t="s">
        <v>243</v>
      </c>
      <c r="C44" s="269">
        <v>146.69999999999999</v>
      </c>
      <c r="D44" s="266">
        <v>146.43</v>
      </c>
      <c r="E44" s="133">
        <f t="shared" si="0"/>
        <v>99.815950920245413</v>
      </c>
    </row>
    <row r="45" spans="1:5" s="149" customFormat="1" ht="18.95" customHeight="1">
      <c r="A45" s="267" t="s">
        <v>250</v>
      </c>
      <c r="B45" s="268" t="s">
        <v>241</v>
      </c>
      <c r="C45" s="269">
        <v>306.45</v>
      </c>
      <c r="D45" s="266">
        <v>306.45</v>
      </c>
      <c r="E45" s="133">
        <f t="shared" si="0"/>
        <v>100</v>
      </c>
    </row>
    <row r="46" spans="1:5" s="149" customFormat="1" ht="18.95" customHeight="1">
      <c r="A46" s="267" t="s">
        <v>248</v>
      </c>
      <c r="B46" s="268" t="s">
        <v>239</v>
      </c>
      <c r="C46" s="269">
        <v>255.15</v>
      </c>
      <c r="D46" s="266">
        <v>255.15</v>
      </c>
      <c r="E46" s="133">
        <f t="shared" si="0"/>
        <v>100</v>
      </c>
    </row>
    <row r="47" spans="1:5" s="149" customFormat="1" ht="18.95" customHeight="1">
      <c r="A47" s="267" t="s">
        <v>246</v>
      </c>
      <c r="B47" s="268" t="s">
        <v>237</v>
      </c>
      <c r="C47" s="269">
        <v>58.41</v>
      </c>
      <c r="D47" s="266">
        <v>55.98</v>
      </c>
      <c r="E47" s="133">
        <f t="shared" si="0"/>
        <v>95.839753466872111</v>
      </c>
    </row>
    <row r="48" spans="1:5" s="149" customFormat="1" ht="18.95" customHeight="1">
      <c r="A48" s="267" t="s">
        <v>244</v>
      </c>
      <c r="B48" s="268" t="s">
        <v>84</v>
      </c>
      <c r="C48" s="269">
        <v>690.12</v>
      </c>
      <c r="D48" s="266">
        <v>690.12</v>
      </c>
      <c r="E48" s="133">
        <f t="shared" si="0"/>
        <v>100</v>
      </c>
    </row>
    <row r="49" spans="1:5" s="149" customFormat="1" ht="18.95" customHeight="1">
      <c r="A49" s="267" t="s">
        <v>242</v>
      </c>
      <c r="B49" s="268" t="s">
        <v>85</v>
      </c>
      <c r="C49" s="269">
        <v>854.55</v>
      </c>
      <c r="D49" s="266">
        <v>801.54</v>
      </c>
      <c r="E49" s="133">
        <f t="shared" si="0"/>
        <v>93.796735123749343</v>
      </c>
    </row>
    <row r="50" spans="1:5" s="149" customFormat="1" ht="18.95" customHeight="1">
      <c r="A50" s="267" t="s">
        <v>240</v>
      </c>
      <c r="B50" s="268" t="s">
        <v>86</v>
      </c>
      <c r="C50" s="269">
        <v>428.49</v>
      </c>
      <c r="D50" s="266">
        <v>428.49</v>
      </c>
      <c r="E50" s="133">
        <f t="shared" si="0"/>
        <v>100</v>
      </c>
    </row>
    <row r="51" spans="1:5" s="149" customFormat="1" ht="18.95" customHeight="1">
      <c r="A51" s="267" t="s">
        <v>238</v>
      </c>
      <c r="B51" s="268" t="s">
        <v>87</v>
      </c>
      <c r="C51" s="269">
        <v>1004.4</v>
      </c>
      <c r="D51" s="266">
        <v>1004.4</v>
      </c>
      <c r="E51" s="133">
        <f t="shared" si="0"/>
        <v>100</v>
      </c>
    </row>
    <row r="52" spans="1:5" s="7" customFormat="1" ht="18.95" customHeight="1">
      <c r="A52" s="150" t="s">
        <v>236</v>
      </c>
      <c r="B52" s="184" t="s">
        <v>88</v>
      </c>
      <c r="C52" s="185">
        <v>8528.85</v>
      </c>
      <c r="D52" s="265">
        <v>8528.67</v>
      </c>
      <c r="E52" s="8">
        <f t="shared" si="0"/>
        <v>99.997889516171583</v>
      </c>
    </row>
    <row r="53" spans="1:5" s="7" customFormat="1" ht="18.95" customHeight="1">
      <c r="A53" s="10"/>
      <c r="B53" s="9" t="s">
        <v>89</v>
      </c>
      <c r="C53" s="8">
        <f>SUM(C12:C52)</f>
        <v>27136.800000000003</v>
      </c>
      <c r="D53" s="459">
        <f>SUM(D12:D52)</f>
        <v>26694.14</v>
      </c>
      <c r="E53" s="8">
        <f t="shared" si="0"/>
        <v>98.368783349547456</v>
      </c>
    </row>
    <row r="55" spans="1:5">
      <c r="A55" s="878" t="s">
        <v>92</v>
      </c>
      <c r="B55" s="878"/>
      <c r="C55" s="878"/>
      <c r="D55" s="865"/>
      <c r="E55" s="865"/>
    </row>
    <row r="56" spans="1:5">
      <c r="C56" s="3"/>
    </row>
    <row r="57" spans="1:5">
      <c r="C57" s="3"/>
    </row>
    <row r="58" spans="1:5">
      <c r="A58" s="260"/>
      <c r="C58" s="3"/>
    </row>
    <row r="59" spans="1:5">
      <c r="C59" s="3"/>
    </row>
  </sheetData>
  <customSheetViews>
    <customSheetView guid="{4165943C-756F-4CCF-9247-CE2CFD5C8A6E}" scale="99" showPageBreaks="1" hiddenRows="1" topLeftCell="A3">
      <selection activeCell="A3" sqref="A3:E3"/>
      <pageMargins left="0.78740157480314965" right="0.48" top="0.74803149606299213" bottom="0.59" header="0.31496062992125984" footer="0.31496062992125984"/>
      <pageSetup paperSize="9" orientation="portrait" r:id="rId1"/>
      <headerFooter differentFirst="1">
        <oddHeader>&amp;C2</oddHeader>
      </headerFooter>
    </customSheetView>
    <customSheetView guid="{ACD9C512-63C9-4003-B6FE-104619FB99E9}" scale="99" showPageBreaks="1" hiddenRows="1" topLeftCell="A36">
      <selection activeCell="D25" sqref="D25"/>
      <pageMargins left="0.78740157480314965" right="0.31496062992125984" top="0.74803149606299213" bottom="0.74803149606299213" header="0.31496062992125984" footer="0.31496062992125984"/>
      <pageSetup paperSize="9" orientation="portrait" r:id="rId2"/>
      <headerFooter differentFirst="1">
        <oddHeader>&amp;C2</oddHeader>
      </headerFooter>
    </customSheetView>
    <customSheetView guid="{B576D719-61CB-4288-93D5-A83B12AD9238}" scale="99" showPageBreaks="1" printArea="1" hiddenRows="1" topLeftCell="A3">
      <pane xSplit="2" ySplit="6" topLeftCell="C9" activePane="bottomRight" state="frozen"/>
      <selection pane="bottomRight" activeCell="E55" sqref="E55"/>
      <pageMargins left="0.78740157480314965" right="0.31496062992125984" top="0.74803149606299213" bottom="0.61" header="0.31496062992125984" footer="0.31496062992125984"/>
      <pageSetup paperSize="9" orientation="portrait" r:id="rId3"/>
      <headerFooter differentFirst="1">
        <oddHeader>&amp;C2</oddHeader>
      </headerFooter>
    </customSheetView>
    <customSheetView guid="{9FFDC49B-567C-47F9-93E0-A54EE725B9D9}" scale="99" showAutoFilter="1" hiddenRows="1" topLeftCell="A7">
      <selection activeCell="D32" sqref="D32"/>
      <pageMargins left="0.78740157480314965" right="0.31496062992125984" top="0.74803149606299213" bottom="0.74803149606299213" header="0.31496062992125984" footer="0.31496062992125984"/>
      <pageSetup paperSize="9" orientation="portrait" r:id="rId4"/>
      <headerFooter differentFirst="1">
        <oddHeader>&amp;C2</oddHeader>
      </headerFooter>
      <autoFilter ref="A8:I8">
        <filterColumn colId="6" showButton="0"/>
        <filterColumn colId="7" showButton="0"/>
      </autoFilter>
    </customSheetView>
    <customSheetView guid="{B9701563-F2EF-4C17-B079-4522B0CA7DD0}" scale="99" showPageBreaks="1" hiddenRows="1" topLeftCell="A3">
      <pane xSplit="2" ySplit="6" topLeftCell="C9" activePane="bottomRight" state="frozen"/>
      <selection pane="bottomRight" activeCell="A6" sqref="A6:E6"/>
      <pageMargins left="0.78740157480314965" right="0.31496062992125984" top="0.74803149606299213" bottom="0.74803149606299213" header="0.31496062992125984" footer="0.31496062992125984"/>
      <pageSetup paperSize="9" orientation="portrait" r:id="rId5"/>
      <headerFooter differentFirst="1">
        <oddHeader>&amp;C2</oddHeader>
      </headerFooter>
    </customSheetView>
    <customSheetView guid="{EC5ECEBF-80FC-40BF-929A-770EFCFFC9BA}" scale="99" showPageBreaks="1" hiddenRows="1" topLeftCell="A3">
      <pane xSplit="2" ySplit="6" topLeftCell="C42" activePane="bottomRight" state="frozen"/>
      <selection pane="bottomRight" activeCell="D46" sqref="D46"/>
      <pageMargins left="0.78740157480314965" right="0.31496062992125984" top="0.74803149606299213" bottom="0.74803149606299213" header="0.31496062992125984" footer="0.31496062992125984"/>
      <pageSetup paperSize="9" orientation="portrait" r:id="rId6"/>
      <headerFooter differentFirst="1">
        <oddHeader>&amp;C2</oddHeader>
      </headerFooter>
    </customSheetView>
    <customSheetView guid="{6F7F94C3-6637-4894-B83A-C8AF9202C62B}" scale="99" showPageBreaks="1" hiddenRows="1" topLeftCell="A3">
      <pane xSplit="2" ySplit="6" topLeftCell="C48" activePane="bottomRight" state="frozen"/>
      <selection pane="bottomRight" activeCell="F1" sqref="F1:F1048576"/>
      <pageMargins left="0.78740157480314965" right="0.31496062992125984" top="0.74803149606299213" bottom="0.74803149606299213" header="0.31496062992125984" footer="0.31496062992125984"/>
      <pageSetup paperSize="9" orientation="portrait" r:id="rId7"/>
      <headerFooter differentFirst="1">
        <oddHeader>&amp;C2</oddHeader>
      </headerFooter>
    </customSheetView>
    <customSheetView guid="{5C07212E-82C1-4D83-BD39-AC2BD6D97870}" scale="99" showPageBreaks="1" hiddenRows="1" topLeftCell="A3">
      <pane xSplit="2" ySplit="6" topLeftCell="C45" activePane="bottomRight" state="frozen"/>
      <selection pane="bottomRight" activeCell="D51" sqref="D9:D51"/>
      <pageMargins left="0.78740157480314965" right="0.31496062992125984" top="0.74803149606299213" bottom="0.74803149606299213" header="0.31496062992125984" footer="0.31496062992125984"/>
      <pageSetup paperSize="9" orientation="portrait" r:id="rId8"/>
      <headerFooter differentFirst="1">
        <oddHeader>&amp;C2</oddHeader>
      </headerFooter>
    </customSheetView>
    <customSheetView guid="{D3711D91-0EFF-403F-B1CB-699C878CEC92}" scale="99" showPageBreaks="1" showAutoFilter="1" hiddenRows="1" topLeftCell="A7">
      <selection activeCell="A9" sqref="A9:A33"/>
      <pageMargins left="0.78740157480314965" right="0.31496062992125984" top="0.74803149606299213" bottom="0.74803149606299213" header="0.31496062992125984" footer="0.31496062992125984"/>
      <pageSetup paperSize="9" orientation="portrait" r:id="rId9"/>
      <headerFooter differentFirst="1">
        <oddHeader>&amp;C2</oddHeader>
      </headerFooter>
      <autoFilter ref="A8:E52"/>
    </customSheetView>
  </customSheetViews>
  <mergeCells count="4">
    <mergeCell ref="A55:E55"/>
    <mergeCell ref="B7:C7"/>
    <mergeCell ref="A8:E8"/>
    <mergeCell ref="A9:E9"/>
  </mergeCells>
  <pageMargins left="0.98425196850393704" right="0.39370078740157483" top="0.86614173228346458" bottom="0.51181102362204722" header="0.43307086614173229" footer="0.31496062992125984"/>
  <pageSetup paperSize="9" orientation="portrait" r:id="rId10"/>
  <headerFooter differentFirst="1">
    <oddHeader xml:space="preserve">&amp;C&amp;P
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0"/>
  </sheetPr>
  <dimension ref="A1:K24"/>
  <sheetViews>
    <sheetView topLeftCell="A3" workbookViewId="0">
      <selection activeCell="K12" sqref="K12"/>
    </sheetView>
  </sheetViews>
  <sheetFormatPr defaultColWidth="9.140625" defaultRowHeight="18.75"/>
  <cols>
    <col min="1" max="1" width="4.7109375" style="217" customWidth="1"/>
    <col min="2" max="2" width="35.7109375" style="93" customWidth="1"/>
    <col min="3" max="3" width="14.28515625" style="92" customWidth="1"/>
    <col min="4" max="4" width="17.5703125" style="91" customWidth="1"/>
    <col min="5" max="5" width="12.28515625" style="91" customWidth="1"/>
    <col min="6" max="6" width="12.140625" style="91" customWidth="1"/>
    <col min="7" max="7" width="17.42578125" style="91" customWidth="1"/>
    <col min="8" max="8" width="12.140625" style="91" customWidth="1"/>
    <col min="9" max="9" width="12.5703125" style="91" customWidth="1"/>
    <col min="10" max="10" width="15.85546875" style="91" customWidth="1"/>
    <col min="11" max="11" width="16.28515625" style="91" customWidth="1"/>
    <col min="12" max="16384" width="9.140625" style="91"/>
  </cols>
  <sheetData>
    <row r="1" spans="1:9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9" s="99" customFormat="1" ht="409.5" hidden="1">
      <c r="A2" s="102" t="s">
        <v>318</v>
      </c>
      <c r="B2" s="101" t="s">
        <v>317</v>
      </c>
      <c r="C2" s="100" t="s">
        <v>340</v>
      </c>
    </row>
    <row r="3" spans="1:9" s="311" customFormat="1">
      <c r="A3" s="846"/>
      <c r="B3" s="837"/>
      <c r="C3" s="847"/>
      <c r="D3" s="837"/>
      <c r="E3" s="837"/>
      <c r="G3" s="847" t="s">
        <v>817</v>
      </c>
    </row>
    <row r="4" spans="1:9" s="311" customFormat="1">
      <c r="A4" s="836"/>
      <c r="B4" s="837"/>
      <c r="C4" s="847"/>
      <c r="D4" s="837"/>
      <c r="E4" s="837"/>
      <c r="G4" s="847" t="s">
        <v>785</v>
      </c>
    </row>
    <row r="5" spans="1:9" s="311" customFormat="1">
      <c r="A5" s="836"/>
      <c r="B5" s="837"/>
      <c r="C5" s="847"/>
      <c r="D5" s="837"/>
      <c r="E5" s="837"/>
      <c r="G5" s="847" t="s">
        <v>786</v>
      </c>
    </row>
    <row r="6" spans="1:9" s="311" customFormat="1">
      <c r="A6" s="836"/>
      <c r="B6" s="837"/>
      <c r="C6" s="847"/>
      <c r="D6" s="837"/>
      <c r="E6" s="837"/>
      <c r="G6" s="847" t="s">
        <v>788</v>
      </c>
    </row>
    <row r="7" spans="1:9" s="99" customFormat="1" ht="19.5" customHeight="1">
      <c r="A7" s="13"/>
      <c r="B7" s="859"/>
      <c r="C7" s="859"/>
    </row>
    <row r="8" spans="1:9" s="99" customFormat="1">
      <c r="A8" s="863" t="s">
        <v>90</v>
      </c>
      <c r="B8" s="863"/>
      <c r="C8" s="863"/>
      <c r="D8" s="863"/>
      <c r="E8" s="863"/>
      <c r="F8" s="863"/>
      <c r="G8" s="863"/>
      <c r="H8" s="863"/>
      <c r="I8" s="863"/>
    </row>
    <row r="9" spans="1:9" s="99" customFormat="1" ht="79.5" customHeight="1">
      <c r="A9" s="861" t="s">
        <v>856</v>
      </c>
      <c r="B9" s="861"/>
      <c r="C9" s="861"/>
      <c r="D9" s="861"/>
      <c r="E9" s="861"/>
      <c r="F9" s="861"/>
      <c r="G9" s="861"/>
      <c r="H9" s="861"/>
      <c r="I9" s="861"/>
    </row>
    <row r="10" spans="1:9" s="99" customFormat="1" ht="9" customHeight="1">
      <c r="A10" s="216"/>
      <c r="B10" s="216"/>
      <c r="C10" s="216"/>
      <c r="D10" s="107"/>
      <c r="E10" s="107"/>
    </row>
    <row r="11" spans="1:9" s="563" customFormat="1" ht="21" customHeight="1">
      <c r="A11" s="869" t="s">
        <v>652</v>
      </c>
      <c r="B11" s="869" t="s">
        <v>658</v>
      </c>
      <c r="C11" s="869" t="s">
        <v>320</v>
      </c>
      <c r="D11" s="982" t="s">
        <v>327</v>
      </c>
      <c r="E11" s="982"/>
      <c r="F11" s="983" t="s">
        <v>321</v>
      </c>
      <c r="G11" s="982" t="s">
        <v>327</v>
      </c>
      <c r="H11" s="982"/>
      <c r="I11" s="904" t="s">
        <v>322</v>
      </c>
    </row>
    <row r="12" spans="1:9" s="563" customFormat="1" ht="87" customHeight="1">
      <c r="A12" s="981"/>
      <c r="B12" s="869"/>
      <c r="C12" s="869"/>
      <c r="D12" s="626" t="s">
        <v>689</v>
      </c>
      <c r="E12" s="564" t="s">
        <v>329</v>
      </c>
      <c r="F12" s="984"/>
      <c r="G12" s="626" t="s">
        <v>689</v>
      </c>
      <c r="H12" s="564" t="s">
        <v>329</v>
      </c>
      <c r="I12" s="905"/>
    </row>
    <row r="13" spans="1:9">
      <c r="A13" s="98" t="s">
        <v>315</v>
      </c>
      <c r="B13" s="97" t="s">
        <v>85</v>
      </c>
      <c r="C13" s="517">
        <f>D13+E13</f>
        <v>38318.22</v>
      </c>
      <c r="D13" s="517">
        <v>34396.65</v>
      </c>
      <c r="E13" s="517">
        <v>3921.57</v>
      </c>
      <c r="F13" s="517">
        <f>G13+H13</f>
        <v>38227.15</v>
      </c>
      <c r="G13" s="517">
        <v>34396.65</v>
      </c>
      <c r="H13" s="517">
        <v>3830.5</v>
      </c>
      <c r="I13" s="135">
        <f>F13/C13*100</f>
        <v>99.762332383915549</v>
      </c>
    </row>
    <row r="14" spans="1:9">
      <c r="A14" s="98"/>
      <c r="B14" s="97" t="s">
        <v>89</v>
      </c>
      <c r="C14" s="517">
        <f>SUM(C13)</f>
        <v>38318.22</v>
      </c>
      <c r="D14" s="517">
        <f t="shared" ref="D14:H14" si="0">SUM(D13)</f>
        <v>34396.65</v>
      </c>
      <c r="E14" s="517">
        <f t="shared" si="0"/>
        <v>3921.57</v>
      </c>
      <c r="F14" s="517">
        <f t="shared" si="0"/>
        <v>38227.15</v>
      </c>
      <c r="G14" s="517">
        <f t="shared" si="0"/>
        <v>34396.65</v>
      </c>
      <c r="H14" s="517">
        <f t="shared" si="0"/>
        <v>3830.5</v>
      </c>
      <c r="I14" s="135">
        <f>F14/C14*100</f>
        <v>99.762332383915549</v>
      </c>
    </row>
    <row r="16" spans="1:9">
      <c r="A16" s="884" t="s">
        <v>92</v>
      </c>
      <c r="B16" s="884"/>
      <c r="C16" s="884"/>
      <c r="D16" s="884"/>
      <c r="E16" s="884"/>
      <c r="F16" s="884"/>
      <c r="G16" s="884"/>
      <c r="H16" s="884"/>
      <c r="I16" s="884"/>
    </row>
    <row r="18" spans="3:11">
      <c r="C18" s="621"/>
      <c r="D18" s="622"/>
      <c r="E18" s="622"/>
      <c r="F18" s="622"/>
      <c r="G18" s="622"/>
      <c r="H18" s="622"/>
      <c r="J18" s="619"/>
      <c r="K18" s="619"/>
    </row>
    <row r="19" spans="3:11">
      <c r="C19" s="623"/>
      <c r="D19" s="623"/>
      <c r="E19" s="622"/>
      <c r="F19" s="622"/>
      <c r="G19" s="622"/>
      <c r="H19" s="622"/>
      <c r="J19" s="619"/>
      <c r="K19" s="619"/>
    </row>
    <row r="20" spans="3:11">
      <c r="C20" s="621"/>
      <c r="D20" s="622"/>
      <c r="E20" s="622"/>
      <c r="F20" s="622"/>
      <c r="G20" s="622"/>
      <c r="H20" s="622"/>
      <c r="J20" s="272"/>
      <c r="K20" s="272"/>
    </row>
    <row r="21" spans="3:11">
      <c r="C21" s="621"/>
      <c r="D21" s="622"/>
      <c r="E21" s="622"/>
      <c r="F21" s="622"/>
      <c r="G21" s="622"/>
      <c r="H21" s="622"/>
    </row>
    <row r="22" spans="3:11">
      <c r="C22" s="624"/>
      <c r="D22" s="622"/>
      <c r="E22" s="622"/>
      <c r="F22" s="622"/>
      <c r="G22" s="625"/>
      <c r="H22" s="622"/>
    </row>
    <row r="23" spans="3:11">
      <c r="C23" s="624"/>
      <c r="D23" s="622"/>
      <c r="E23" s="622"/>
      <c r="F23" s="622"/>
      <c r="G23" s="625"/>
      <c r="H23" s="622"/>
    </row>
    <row r="24" spans="3:11">
      <c r="C24" s="621"/>
      <c r="D24" s="622"/>
      <c r="E24" s="622"/>
      <c r="F24" s="622"/>
      <c r="G24" s="622"/>
      <c r="H24" s="622"/>
    </row>
  </sheetData>
  <customSheetViews>
    <customSheetView guid="{4165943C-756F-4CCF-9247-CE2CFD5C8A6E}" showPageBreaks="1" hiddenRows="1" topLeftCell="A3">
      <selection activeCell="C14" sqref="C14"/>
      <pageMargins left="0.7" right="0.7" top="0.75" bottom="0.75" header="0.3" footer="0.3"/>
      <pageSetup paperSize="9" orientation="portrait" r:id="rId1"/>
    </customSheetView>
    <customSheetView guid="{ACD9C512-63C9-4003-B6FE-104619FB99E9}" hiddenRows="1" topLeftCell="A3">
      <selection activeCell="D25" sqref="D25"/>
      <pageMargins left="0.7" right="0.7" top="0.75" bottom="0.75" header="0.3" footer="0.3"/>
      <pageSetup paperSize="9" orientation="portrait" r:id="rId2"/>
    </customSheetView>
    <customSheetView guid="{B576D719-61CB-4288-93D5-A83B12AD9238}" hiddenRows="1" topLeftCell="A3">
      <selection activeCell="A12" sqref="A12:E12"/>
      <pageMargins left="0.7" right="0.7" top="0.75" bottom="0.75" header="0.3" footer="0.3"/>
      <pageSetup paperSize="9" orientation="portrait" r:id="rId3"/>
    </customSheetView>
    <customSheetView guid="{9FFDC49B-567C-47F9-93E0-A54EE725B9D9}" hiddenRows="1" topLeftCell="A3">
      <selection activeCell="G14" sqref="G14"/>
      <pageMargins left="0.7" right="0.7" top="0.75" bottom="0.75" header="0.3" footer="0.3"/>
      <pageSetup paperSize="9" orientation="portrait" r:id="rId4"/>
    </customSheetView>
    <customSheetView guid="{6F7F94C3-6637-4894-B83A-C8AF9202C62B}" hiddenRows="1" topLeftCell="A3">
      <selection activeCell="A12" sqref="A12:E12"/>
      <pageMargins left="0.7" right="0.7" top="0.75" bottom="0.75" header="0.3" footer="0.3"/>
      <pageSetup paperSize="9" orientation="portrait" r:id="rId5"/>
    </customSheetView>
    <customSheetView guid="{5C07212E-82C1-4D83-BD39-AC2BD6D97870}" showPageBreaks="1" hiddenRows="1" topLeftCell="A3">
      <selection activeCell="A12" sqref="A12:E12"/>
      <pageMargins left="0.7" right="0.7" top="0.75" bottom="0.75" header="0.3" footer="0.3"/>
      <pageSetup paperSize="9" orientation="portrait" r:id="rId6"/>
    </customSheetView>
    <customSheetView guid="{D3711D91-0EFF-403F-B1CB-699C878CEC92}" hiddenRows="1" topLeftCell="A3">
      <selection activeCell="C14" sqref="C14"/>
      <pageMargins left="0.7" right="0.7" top="0.75" bottom="0.75" header="0.3" footer="0.3"/>
      <pageSetup paperSize="9" orientation="portrait" r:id="rId7"/>
    </customSheetView>
  </customSheetViews>
  <mergeCells count="11">
    <mergeCell ref="A16:I16"/>
    <mergeCell ref="F11:F12"/>
    <mergeCell ref="G11:H11"/>
    <mergeCell ref="I11:I12"/>
    <mergeCell ref="A11:A12"/>
    <mergeCell ref="B11:B12"/>
    <mergeCell ref="B7:C7"/>
    <mergeCell ref="C11:C12"/>
    <mergeCell ref="D11:E11"/>
    <mergeCell ref="A9:I9"/>
    <mergeCell ref="A8:I8"/>
  </mergeCells>
  <pageMargins left="0.59055118110236227" right="0.39370078740157483" top="0.9055118110236221" bottom="0.74803149606299213" header="0.43307086614173229" footer="0.31496062992125984"/>
  <pageSetup paperSize="9" orientation="landscape" r:id="rId8"/>
  <headerFooter differentFirst="1">
    <oddHeader xml:space="preserve">&amp;C&amp;P
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0"/>
  </sheetPr>
  <dimension ref="A1:G17"/>
  <sheetViews>
    <sheetView topLeftCell="A3" workbookViewId="0">
      <selection activeCell="E6" sqref="E6"/>
    </sheetView>
  </sheetViews>
  <sheetFormatPr defaultColWidth="9.140625" defaultRowHeight="18.75"/>
  <cols>
    <col min="1" max="1" width="4.7109375" style="207" customWidth="1"/>
    <col min="2" max="2" width="39.140625" style="93" customWidth="1"/>
    <col min="3" max="3" width="15.7109375" style="92" customWidth="1"/>
    <col min="4" max="4" width="14.28515625" style="91" customWidth="1"/>
    <col min="5" max="5" width="12.85546875" style="91" customWidth="1"/>
    <col min="6" max="16384" width="9.140625" style="91"/>
  </cols>
  <sheetData>
    <row r="1" spans="1:7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7" s="99" customFormat="1" ht="409.5" hidden="1">
      <c r="A2" s="102" t="s">
        <v>318</v>
      </c>
      <c r="B2" s="101" t="s">
        <v>317</v>
      </c>
      <c r="C2" s="100" t="s">
        <v>340</v>
      </c>
    </row>
    <row r="3" spans="1:7" s="311" customFormat="1">
      <c r="A3" s="846"/>
      <c r="B3" s="837"/>
      <c r="C3" s="841" t="s">
        <v>818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99" customFormat="1" ht="29.25" customHeight="1">
      <c r="A7" s="13"/>
      <c r="B7" s="859"/>
      <c r="C7" s="859"/>
    </row>
    <row r="8" spans="1:7" s="99" customFormat="1">
      <c r="A8" s="863" t="s">
        <v>90</v>
      </c>
      <c r="B8" s="863"/>
      <c r="C8" s="863"/>
      <c r="D8" s="883"/>
      <c r="E8" s="883"/>
    </row>
    <row r="9" spans="1:7" s="99" customFormat="1" ht="59.25" customHeight="1">
      <c r="A9" s="861" t="s">
        <v>777</v>
      </c>
      <c r="B9" s="861"/>
      <c r="C9" s="861"/>
      <c r="D9" s="882"/>
      <c r="E9" s="882"/>
    </row>
    <row r="10" spans="1:7" s="99" customFormat="1" ht="18.75" hidden="1" customHeight="1">
      <c r="A10" s="206"/>
      <c r="B10" s="206"/>
      <c r="C10" s="206"/>
      <c r="D10" s="107"/>
      <c r="E10" s="107"/>
    </row>
    <row r="11" spans="1:7" s="99" customFormat="1" ht="85.5" customHeight="1">
      <c r="A11" s="205" t="s">
        <v>0</v>
      </c>
      <c r="B11" s="506" t="s">
        <v>352</v>
      </c>
      <c r="C11" s="205" t="s">
        <v>320</v>
      </c>
      <c r="D11" s="90" t="s">
        <v>321</v>
      </c>
      <c r="E11" s="89" t="s">
        <v>322</v>
      </c>
    </row>
    <row r="12" spans="1:7">
      <c r="A12" s="98" t="s">
        <v>315</v>
      </c>
      <c r="B12" s="226" t="s">
        <v>84</v>
      </c>
      <c r="C12" s="517">
        <v>31030.75</v>
      </c>
      <c r="D12" s="517">
        <v>31030.75</v>
      </c>
      <c r="E12" s="135">
        <f>D12/C12*100</f>
        <v>100</v>
      </c>
    </row>
    <row r="13" spans="1:7">
      <c r="A13" s="98"/>
      <c r="B13" s="97" t="s">
        <v>89</v>
      </c>
      <c r="C13" s="517">
        <f>C12</f>
        <v>31030.75</v>
      </c>
      <c r="D13" s="517">
        <f>D12</f>
        <v>31030.75</v>
      </c>
      <c r="E13" s="135">
        <f>D13/C13*100</f>
        <v>100</v>
      </c>
    </row>
    <row r="15" spans="1:7">
      <c r="A15" s="884" t="s">
        <v>92</v>
      </c>
      <c r="B15" s="884"/>
      <c r="C15" s="884"/>
      <c r="D15" s="883"/>
      <c r="E15" s="883"/>
    </row>
    <row r="17" spans="3:4">
      <c r="C17" s="619"/>
      <c r="D17" s="619"/>
    </row>
  </sheetData>
  <customSheetViews>
    <customSheetView guid="{4165943C-756F-4CCF-9247-CE2CFD5C8A6E}" showPageBreaks="1" hiddenRows="1" topLeftCell="A3">
      <selection activeCell="J13" sqref="J13"/>
      <pageMargins left="0.7" right="0.47" top="0.75" bottom="0.75" header="0.3" footer="0.3"/>
      <pageSetup paperSize="9" orientation="portrait" r:id="rId1"/>
    </customSheetView>
    <customSheetView guid="{ACD9C512-63C9-4003-B6FE-104619FB99E9}" hiddenRows="1" topLeftCell="A3">
      <selection activeCell="E9" sqref="E9:E10"/>
      <pageMargins left="0.7" right="0.7" top="0.75" bottom="0.75" header="0.3" footer="0.3"/>
      <pageSetup paperSize="9" orientation="portrait" r:id="rId2"/>
    </customSheetView>
    <customSheetView guid="{B576D719-61CB-4288-93D5-A83B12AD9238}" hiddenRows="1" topLeftCell="A3">
      <selection activeCell="A3" sqref="A1:XFD1048576"/>
      <pageMargins left="0.7" right="0.7" top="0.75" bottom="0.75" header="0.3" footer="0.3"/>
      <pageSetup paperSize="9" orientation="portrait" r:id="rId3"/>
    </customSheetView>
    <customSheetView guid="{9FFDC49B-567C-47F9-93E0-A54EE725B9D9}" hiddenRows="1" topLeftCell="A3">
      <selection activeCell="F13" sqref="F12:G13"/>
      <pageMargins left="0.7" right="0.7" top="0.75" bottom="0.75" header="0.3" footer="0.3"/>
      <pageSetup paperSize="9" orientation="portrait" r:id="rId4"/>
    </customSheetView>
    <customSheetView guid="{6F7F94C3-6637-4894-B83A-C8AF9202C62B}" hiddenRows="1" topLeftCell="A3">
      <selection activeCell="F13" sqref="F12:G13"/>
      <pageMargins left="0.7" right="0.7" top="0.75" bottom="0.75" header="0.3" footer="0.3"/>
      <pageSetup paperSize="9" orientation="portrait" r:id="rId5"/>
    </customSheetView>
    <customSheetView guid="{5C07212E-82C1-4D83-BD39-AC2BD6D97870}" showPageBreaks="1" hiddenRows="1" topLeftCell="A3">
      <selection activeCell="J14" sqref="J14"/>
      <pageMargins left="0.7" right="0.7" top="0.75" bottom="0.75" header="0.3" footer="0.3"/>
      <pageSetup paperSize="9" orientation="portrait" r:id="rId6"/>
    </customSheetView>
    <customSheetView guid="{D3711D91-0EFF-403F-B1CB-699C878CEC92}" hiddenRows="1" topLeftCell="A3">
      <selection activeCell="J13" sqref="J13"/>
      <pageMargins left="0.7" right="0.47" top="0.75" bottom="0.75" header="0.3" footer="0.3"/>
      <pageSetup paperSize="9" orientation="portrait" r:id="rId7"/>
    </customSheetView>
  </customSheetViews>
  <mergeCells count="4">
    <mergeCell ref="B7:C7"/>
    <mergeCell ref="A8:E8"/>
    <mergeCell ref="A9:E9"/>
    <mergeCell ref="A15:E15"/>
  </mergeCells>
  <pageMargins left="1.0236220472440944" right="0.39370078740157483" top="0.98425196850393704" bottom="0.78740157480314965" header="0.43307086614173229" footer="0.31496062992125984"/>
  <pageSetup paperSize="9" orientation="portrait" r:id="rId8"/>
  <headerFooter differentFirst="1">
    <oddHeader xml:space="preserve">&amp;C&amp;P
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0"/>
  </sheetPr>
  <dimension ref="A1:K48"/>
  <sheetViews>
    <sheetView topLeftCell="A12" zoomScaleNormal="100" workbookViewId="0">
      <selection activeCell="A30" sqref="A30"/>
    </sheetView>
  </sheetViews>
  <sheetFormatPr defaultRowHeight="18.75"/>
  <cols>
    <col min="1" max="1" width="4.85546875" style="256" customWidth="1"/>
    <col min="2" max="2" width="41.7109375" style="257" customWidth="1"/>
    <col min="3" max="3" width="14.28515625" style="257" customWidth="1"/>
    <col min="4" max="4" width="12.5703125" style="254" customWidth="1"/>
    <col min="5" max="5" width="12.7109375" style="254" customWidth="1"/>
    <col min="6" max="6" width="20.85546875" style="254" customWidth="1"/>
    <col min="7" max="7" width="19.85546875" style="254" customWidth="1"/>
    <col min="8" max="8" width="20.7109375" style="254" customWidth="1"/>
    <col min="9" max="9" width="9.140625" style="254"/>
    <col min="10" max="11" width="15.7109375" style="254" bestFit="1" customWidth="1"/>
    <col min="12" max="255" width="9.140625" style="254"/>
    <col min="256" max="256" width="6.85546875" style="254" customWidth="1"/>
    <col min="257" max="257" width="52.5703125" style="254" customWidth="1"/>
    <col min="258" max="258" width="20.28515625" style="254" customWidth="1"/>
    <col min="259" max="511" width="9.140625" style="254"/>
    <col min="512" max="512" width="6.85546875" style="254" customWidth="1"/>
    <col min="513" max="513" width="52.5703125" style="254" customWidth="1"/>
    <col min="514" max="514" width="20.28515625" style="254" customWidth="1"/>
    <col min="515" max="767" width="9.140625" style="254"/>
    <col min="768" max="768" width="6.85546875" style="254" customWidth="1"/>
    <col min="769" max="769" width="52.5703125" style="254" customWidth="1"/>
    <col min="770" max="770" width="20.28515625" style="254" customWidth="1"/>
    <col min="771" max="1023" width="9.140625" style="254"/>
    <col min="1024" max="1024" width="6.85546875" style="254" customWidth="1"/>
    <col min="1025" max="1025" width="52.5703125" style="254" customWidth="1"/>
    <col min="1026" max="1026" width="20.28515625" style="254" customWidth="1"/>
    <col min="1027" max="1279" width="9.140625" style="254"/>
    <col min="1280" max="1280" width="6.85546875" style="254" customWidth="1"/>
    <col min="1281" max="1281" width="52.5703125" style="254" customWidth="1"/>
    <col min="1282" max="1282" width="20.28515625" style="254" customWidth="1"/>
    <col min="1283" max="1535" width="9.140625" style="254"/>
    <col min="1536" max="1536" width="6.85546875" style="254" customWidth="1"/>
    <col min="1537" max="1537" width="52.5703125" style="254" customWidth="1"/>
    <col min="1538" max="1538" width="20.28515625" style="254" customWidth="1"/>
    <col min="1539" max="1791" width="9.140625" style="254"/>
    <col min="1792" max="1792" width="6.85546875" style="254" customWidth="1"/>
    <col min="1793" max="1793" width="52.5703125" style="254" customWidth="1"/>
    <col min="1794" max="1794" width="20.28515625" style="254" customWidth="1"/>
    <col min="1795" max="2047" width="9.140625" style="254"/>
    <col min="2048" max="2048" width="6.85546875" style="254" customWidth="1"/>
    <col min="2049" max="2049" width="52.5703125" style="254" customWidth="1"/>
    <col min="2050" max="2050" width="20.28515625" style="254" customWidth="1"/>
    <col min="2051" max="2303" width="9.140625" style="254"/>
    <col min="2304" max="2304" width="6.85546875" style="254" customWidth="1"/>
    <col min="2305" max="2305" width="52.5703125" style="254" customWidth="1"/>
    <col min="2306" max="2306" width="20.28515625" style="254" customWidth="1"/>
    <col min="2307" max="2559" width="9.140625" style="254"/>
    <col min="2560" max="2560" width="6.85546875" style="254" customWidth="1"/>
    <col min="2561" max="2561" width="52.5703125" style="254" customWidth="1"/>
    <col min="2562" max="2562" width="20.28515625" style="254" customWidth="1"/>
    <col min="2563" max="2815" width="9.140625" style="254"/>
    <col min="2816" max="2816" width="6.85546875" style="254" customWidth="1"/>
    <col min="2817" max="2817" width="52.5703125" style="254" customWidth="1"/>
    <col min="2818" max="2818" width="20.28515625" style="254" customWidth="1"/>
    <col min="2819" max="3071" width="9.140625" style="254"/>
    <col min="3072" max="3072" width="6.85546875" style="254" customWidth="1"/>
    <col min="3073" max="3073" width="52.5703125" style="254" customWidth="1"/>
    <col min="3074" max="3074" width="20.28515625" style="254" customWidth="1"/>
    <col min="3075" max="3327" width="9.140625" style="254"/>
    <col min="3328" max="3328" width="6.85546875" style="254" customWidth="1"/>
    <col min="3329" max="3329" width="52.5703125" style="254" customWidth="1"/>
    <col min="3330" max="3330" width="20.28515625" style="254" customWidth="1"/>
    <col min="3331" max="3583" width="9.140625" style="254"/>
    <col min="3584" max="3584" width="6.85546875" style="254" customWidth="1"/>
    <col min="3585" max="3585" width="52.5703125" style="254" customWidth="1"/>
    <col min="3586" max="3586" width="20.28515625" style="254" customWidth="1"/>
    <col min="3587" max="3839" width="9.140625" style="254"/>
    <col min="3840" max="3840" width="6.85546875" style="254" customWidth="1"/>
    <col min="3841" max="3841" width="52.5703125" style="254" customWidth="1"/>
    <col min="3842" max="3842" width="20.28515625" style="254" customWidth="1"/>
    <col min="3843" max="4095" width="9.140625" style="254"/>
    <col min="4096" max="4096" width="6.85546875" style="254" customWidth="1"/>
    <col min="4097" max="4097" width="52.5703125" style="254" customWidth="1"/>
    <col min="4098" max="4098" width="20.28515625" style="254" customWidth="1"/>
    <col min="4099" max="4351" width="9.140625" style="254"/>
    <col min="4352" max="4352" width="6.85546875" style="254" customWidth="1"/>
    <col min="4353" max="4353" width="52.5703125" style="254" customWidth="1"/>
    <col min="4354" max="4354" width="20.28515625" style="254" customWidth="1"/>
    <col min="4355" max="4607" width="9.140625" style="254"/>
    <col min="4608" max="4608" width="6.85546875" style="254" customWidth="1"/>
    <col min="4609" max="4609" width="52.5703125" style="254" customWidth="1"/>
    <col min="4610" max="4610" width="20.28515625" style="254" customWidth="1"/>
    <col min="4611" max="4863" width="9.140625" style="254"/>
    <col min="4864" max="4864" width="6.85546875" style="254" customWidth="1"/>
    <col min="4865" max="4865" width="52.5703125" style="254" customWidth="1"/>
    <col min="4866" max="4866" width="20.28515625" style="254" customWidth="1"/>
    <col min="4867" max="5119" width="9.140625" style="254"/>
    <col min="5120" max="5120" width="6.85546875" style="254" customWidth="1"/>
    <col min="5121" max="5121" width="52.5703125" style="254" customWidth="1"/>
    <col min="5122" max="5122" width="20.28515625" style="254" customWidth="1"/>
    <col min="5123" max="5375" width="9.140625" style="254"/>
    <col min="5376" max="5376" width="6.85546875" style="254" customWidth="1"/>
    <col min="5377" max="5377" width="52.5703125" style="254" customWidth="1"/>
    <col min="5378" max="5378" width="20.28515625" style="254" customWidth="1"/>
    <col min="5379" max="5631" width="9.140625" style="254"/>
    <col min="5632" max="5632" width="6.85546875" style="254" customWidth="1"/>
    <col min="5633" max="5633" width="52.5703125" style="254" customWidth="1"/>
    <col min="5634" max="5634" width="20.28515625" style="254" customWidth="1"/>
    <col min="5635" max="5887" width="9.140625" style="254"/>
    <col min="5888" max="5888" width="6.85546875" style="254" customWidth="1"/>
    <col min="5889" max="5889" width="52.5703125" style="254" customWidth="1"/>
    <col min="5890" max="5890" width="20.28515625" style="254" customWidth="1"/>
    <col min="5891" max="6143" width="9.140625" style="254"/>
    <col min="6144" max="6144" width="6.85546875" style="254" customWidth="1"/>
    <col min="6145" max="6145" width="52.5703125" style="254" customWidth="1"/>
    <col min="6146" max="6146" width="20.28515625" style="254" customWidth="1"/>
    <col min="6147" max="6399" width="9.140625" style="254"/>
    <col min="6400" max="6400" width="6.85546875" style="254" customWidth="1"/>
    <col min="6401" max="6401" width="52.5703125" style="254" customWidth="1"/>
    <col min="6402" max="6402" width="20.28515625" style="254" customWidth="1"/>
    <col min="6403" max="6655" width="9.140625" style="254"/>
    <col min="6656" max="6656" width="6.85546875" style="254" customWidth="1"/>
    <col min="6657" max="6657" width="52.5703125" style="254" customWidth="1"/>
    <col min="6658" max="6658" width="20.28515625" style="254" customWidth="1"/>
    <col min="6659" max="6911" width="9.140625" style="254"/>
    <col min="6912" max="6912" width="6.85546875" style="254" customWidth="1"/>
    <col min="6913" max="6913" width="52.5703125" style="254" customWidth="1"/>
    <col min="6914" max="6914" width="20.28515625" style="254" customWidth="1"/>
    <col min="6915" max="7167" width="9.140625" style="254"/>
    <col min="7168" max="7168" width="6.85546875" style="254" customWidth="1"/>
    <col min="7169" max="7169" width="52.5703125" style="254" customWidth="1"/>
    <col min="7170" max="7170" width="20.28515625" style="254" customWidth="1"/>
    <col min="7171" max="7423" width="9.140625" style="254"/>
    <col min="7424" max="7424" width="6.85546875" style="254" customWidth="1"/>
    <col min="7425" max="7425" width="52.5703125" style="254" customWidth="1"/>
    <col min="7426" max="7426" width="20.28515625" style="254" customWidth="1"/>
    <col min="7427" max="7679" width="9.140625" style="254"/>
    <col min="7680" max="7680" width="6.85546875" style="254" customWidth="1"/>
    <col min="7681" max="7681" width="52.5703125" style="254" customWidth="1"/>
    <col min="7682" max="7682" width="20.28515625" style="254" customWidth="1"/>
    <col min="7683" max="7935" width="9.140625" style="254"/>
    <col min="7936" max="7936" width="6.85546875" style="254" customWidth="1"/>
    <col min="7937" max="7937" width="52.5703125" style="254" customWidth="1"/>
    <col min="7938" max="7938" width="20.28515625" style="254" customWidth="1"/>
    <col min="7939" max="8191" width="9.140625" style="254"/>
    <col min="8192" max="8192" width="6.85546875" style="254" customWidth="1"/>
    <col min="8193" max="8193" width="52.5703125" style="254" customWidth="1"/>
    <col min="8194" max="8194" width="20.28515625" style="254" customWidth="1"/>
    <col min="8195" max="8447" width="9.140625" style="254"/>
    <col min="8448" max="8448" width="6.85546875" style="254" customWidth="1"/>
    <col min="8449" max="8449" width="52.5703125" style="254" customWidth="1"/>
    <col min="8450" max="8450" width="20.28515625" style="254" customWidth="1"/>
    <col min="8451" max="8703" width="9.140625" style="254"/>
    <col min="8704" max="8704" width="6.85546875" style="254" customWidth="1"/>
    <col min="8705" max="8705" width="52.5703125" style="254" customWidth="1"/>
    <col min="8706" max="8706" width="20.28515625" style="254" customWidth="1"/>
    <col min="8707" max="8959" width="9.140625" style="254"/>
    <col min="8960" max="8960" width="6.85546875" style="254" customWidth="1"/>
    <col min="8961" max="8961" width="52.5703125" style="254" customWidth="1"/>
    <col min="8962" max="8962" width="20.28515625" style="254" customWidth="1"/>
    <col min="8963" max="9215" width="9.140625" style="254"/>
    <col min="9216" max="9216" width="6.85546875" style="254" customWidth="1"/>
    <col min="9217" max="9217" width="52.5703125" style="254" customWidth="1"/>
    <col min="9218" max="9218" width="20.28515625" style="254" customWidth="1"/>
    <col min="9219" max="9471" width="9.140625" style="254"/>
    <col min="9472" max="9472" width="6.85546875" style="254" customWidth="1"/>
    <col min="9473" max="9473" width="52.5703125" style="254" customWidth="1"/>
    <col min="9474" max="9474" width="20.28515625" style="254" customWidth="1"/>
    <col min="9475" max="9727" width="9.140625" style="254"/>
    <col min="9728" max="9728" width="6.85546875" style="254" customWidth="1"/>
    <col min="9729" max="9729" width="52.5703125" style="254" customWidth="1"/>
    <col min="9730" max="9730" width="20.28515625" style="254" customWidth="1"/>
    <col min="9731" max="9983" width="9.140625" style="254"/>
    <col min="9984" max="9984" width="6.85546875" style="254" customWidth="1"/>
    <col min="9985" max="9985" width="52.5703125" style="254" customWidth="1"/>
    <col min="9986" max="9986" width="20.28515625" style="254" customWidth="1"/>
    <col min="9987" max="10239" width="9.140625" style="254"/>
    <col min="10240" max="10240" width="6.85546875" style="254" customWidth="1"/>
    <col min="10241" max="10241" width="52.5703125" style="254" customWidth="1"/>
    <col min="10242" max="10242" width="20.28515625" style="254" customWidth="1"/>
    <col min="10243" max="10495" width="9.140625" style="254"/>
    <col min="10496" max="10496" width="6.85546875" style="254" customWidth="1"/>
    <col min="10497" max="10497" width="52.5703125" style="254" customWidth="1"/>
    <col min="10498" max="10498" width="20.28515625" style="254" customWidth="1"/>
    <col min="10499" max="10751" width="9.140625" style="254"/>
    <col min="10752" max="10752" width="6.85546875" style="254" customWidth="1"/>
    <col min="10753" max="10753" width="52.5703125" style="254" customWidth="1"/>
    <col min="10754" max="10754" width="20.28515625" style="254" customWidth="1"/>
    <col min="10755" max="11007" width="9.140625" style="254"/>
    <col min="11008" max="11008" width="6.85546875" style="254" customWidth="1"/>
    <col min="11009" max="11009" width="52.5703125" style="254" customWidth="1"/>
    <col min="11010" max="11010" width="20.28515625" style="254" customWidth="1"/>
    <col min="11011" max="11263" width="9.140625" style="254"/>
    <col min="11264" max="11264" width="6.85546875" style="254" customWidth="1"/>
    <col min="11265" max="11265" width="52.5703125" style="254" customWidth="1"/>
    <col min="11266" max="11266" width="20.28515625" style="254" customWidth="1"/>
    <col min="11267" max="11519" width="9.140625" style="254"/>
    <col min="11520" max="11520" width="6.85546875" style="254" customWidth="1"/>
    <col min="11521" max="11521" width="52.5703125" style="254" customWidth="1"/>
    <col min="11522" max="11522" width="20.28515625" style="254" customWidth="1"/>
    <col min="11523" max="11775" width="9.140625" style="254"/>
    <col min="11776" max="11776" width="6.85546875" style="254" customWidth="1"/>
    <col min="11777" max="11777" width="52.5703125" style="254" customWidth="1"/>
    <col min="11778" max="11778" width="20.28515625" style="254" customWidth="1"/>
    <col min="11779" max="12031" width="9.140625" style="254"/>
    <col min="12032" max="12032" width="6.85546875" style="254" customWidth="1"/>
    <col min="12033" max="12033" width="52.5703125" style="254" customWidth="1"/>
    <col min="12034" max="12034" width="20.28515625" style="254" customWidth="1"/>
    <col min="12035" max="12287" width="9.140625" style="254"/>
    <col min="12288" max="12288" width="6.85546875" style="254" customWidth="1"/>
    <col min="12289" max="12289" width="52.5703125" style="254" customWidth="1"/>
    <col min="12290" max="12290" width="20.28515625" style="254" customWidth="1"/>
    <col min="12291" max="12543" width="9.140625" style="254"/>
    <col min="12544" max="12544" width="6.85546875" style="254" customWidth="1"/>
    <col min="12545" max="12545" width="52.5703125" style="254" customWidth="1"/>
    <col min="12546" max="12546" width="20.28515625" style="254" customWidth="1"/>
    <col min="12547" max="12799" width="9.140625" style="254"/>
    <col min="12800" max="12800" width="6.85546875" style="254" customWidth="1"/>
    <col min="12801" max="12801" width="52.5703125" style="254" customWidth="1"/>
    <col min="12802" max="12802" width="20.28515625" style="254" customWidth="1"/>
    <col min="12803" max="13055" width="9.140625" style="254"/>
    <col min="13056" max="13056" width="6.85546875" style="254" customWidth="1"/>
    <col min="13057" max="13057" width="52.5703125" style="254" customWidth="1"/>
    <col min="13058" max="13058" width="20.28515625" style="254" customWidth="1"/>
    <col min="13059" max="13311" width="9.140625" style="254"/>
    <col min="13312" max="13312" width="6.85546875" style="254" customWidth="1"/>
    <col min="13313" max="13313" width="52.5703125" style="254" customWidth="1"/>
    <col min="13314" max="13314" width="20.28515625" style="254" customWidth="1"/>
    <col min="13315" max="13567" width="9.140625" style="254"/>
    <col min="13568" max="13568" width="6.85546875" style="254" customWidth="1"/>
    <col min="13569" max="13569" width="52.5703125" style="254" customWidth="1"/>
    <col min="13570" max="13570" width="20.28515625" style="254" customWidth="1"/>
    <col min="13571" max="13823" width="9.140625" style="254"/>
    <col min="13824" max="13824" width="6.85546875" style="254" customWidth="1"/>
    <col min="13825" max="13825" width="52.5703125" style="254" customWidth="1"/>
    <col min="13826" max="13826" width="20.28515625" style="254" customWidth="1"/>
    <col min="13827" max="14079" width="9.140625" style="254"/>
    <col min="14080" max="14080" width="6.85546875" style="254" customWidth="1"/>
    <col min="14081" max="14081" width="52.5703125" style="254" customWidth="1"/>
    <col min="14082" max="14082" width="20.28515625" style="254" customWidth="1"/>
    <col min="14083" max="14335" width="9.140625" style="254"/>
    <col min="14336" max="14336" width="6.85546875" style="254" customWidth="1"/>
    <col min="14337" max="14337" width="52.5703125" style="254" customWidth="1"/>
    <col min="14338" max="14338" width="20.28515625" style="254" customWidth="1"/>
    <col min="14339" max="14591" width="9.140625" style="254"/>
    <col min="14592" max="14592" width="6.85546875" style="254" customWidth="1"/>
    <col min="14593" max="14593" width="52.5703125" style="254" customWidth="1"/>
    <col min="14594" max="14594" width="20.28515625" style="254" customWidth="1"/>
    <col min="14595" max="14847" width="9.140625" style="254"/>
    <col min="14848" max="14848" width="6.85546875" style="254" customWidth="1"/>
    <col min="14849" max="14849" width="52.5703125" style="254" customWidth="1"/>
    <col min="14850" max="14850" width="20.28515625" style="254" customWidth="1"/>
    <col min="14851" max="15103" width="9.140625" style="254"/>
    <col min="15104" max="15104" width="6.85546875" style="254" customWidth="1"/>
    <col min="15105" max="15105" width="52.5703125" style="254" customWidth="1"/>
    <col min="15106" max="15106" width="20.28515625" style="254" customWidth="1"/>
    <col min="15107" max="15359" width="9.140625" style="254"/>
    <col min="15360" max="15360" width="6.85546875" style="254" customWidth="1"/>
    <col min="15361" max="15361" width="52.5703125" style="254" customWidth="1"/>
    <col min="15362" max="15362" width="20.28515625" style="254" customWidth="1"/>
    <col min="15363" max="15615" width="9.140625" style="254"/>
    <col min="15616" max="15616" width="6.85546875" style="254" customWidth="1"/>
    <col min="15617" max="15617" width="52.5703125" style="254" customWidth="1"/>
    <col min="15618" max="15618" width="20.28515625" style="254" customWidth="1"/>
    <col min="15619" max="15871" width="9.140625" style="254"/>
    <col min="15872" max="15872" width="6.85546875" style="254" customWidth="1"/>
    <col min="15873" max="15873" width="52.5703125" style="254" customWidth="1"/>
    <col min="15874" max="15874" width="20.28515625" style="254" customWidth="1"/>
    <col min="15875" max="16127" width="9.140625" style="254"/>
    <col min="16128" max="16128" width="6.85546875" style="254" customWidth="1"/>
    <col min="16129" max="16129" width="52.5703125" style="254" customWidth="1"/>
    <col min="16130" max="16130" width="20.28515625" style="254" customWidth="1"/>
    <col min="16131" max="16383" width="9.140625" style="254"/>
    <col min="16384" max="16384" width="9.140625" style="254" customWidth="1"/>
  </cols>
  <sheetData>
    <row r="1" spans="1:11" s="249" customFormat="1" ht="264.75" hidden="1" customHeight="1">
      <c r="A1" s="247" t="s">
        <v>318</v>
      </c>
      <c r="B1" s="248" t="s">
        <v>317</v>
      </c>
      <c r="C1" s="248"/>
    </row>
    <row r="2" spans="1:11" s="252" customFormat="1" ht="131.25" hidden="1">
      <c r="A2" s="250" t="s">
        <v>318</v>
      </c>
      <c r="B2" s="251" t="s">
        <v>317</v>
      </c>
      <c r="C2" s="251"/>
    </row>
    <row r="3" spans="1:11" s="311" customFormat="1">
      <c r="A3" s="846"/>
      <c r="B3" s="837"/>
      <c r="C3" s="841" t="s">
        <v>819</v>
      </c>
      <c r="D3" s="844"/>
      <c r="E3" s="837"/>
      <c r="G3" s="847"/>
    </row>
    <row r="4" spans="1:11" s="311" customFormat="1">
      <c r="A4" s="836"/>
      <c r="B4" s="837"/>
      <c r="C4" s="841" t="s">
        <v>785</v>
      </c>
      <c r="D4" s="844"/>
      <c r="E4" s="837"/>
      <c r="G4" s="847"/>
    </row>
    <row r="5" spans="1:11" s="311" customFormat="1">
      <c r="A5" s="836"/>
      <c r="B5" s="837"/>
      <c r="C5" s="841" t="s">
        <v>786</v>
      </c>
      <c r="D5" s="844"/>
      <c r="E5" s="837"/>
      <c r="G5" s="847"/>
    </row>
    <row r="6" spans="1:11" s="311" customFormat="1">
      <c r="A6" s="836"/>
      <c r="B6" s="837"/>
      <c r="C6" s="841" t="s">
        <v>788</v>
      </c>
      <c r="D6" s="844"/>
      <c r="E6" s="837"/>
      <c r="G6" s="847"/>
    </row>
    <row r="7" spans="1:11" s="252" customFormat="1" ht="28.5" customHeight="1">
      <c r="A7" s="13"/>
      <c r="B7" s="228"/>
      <c r="C7" s="228"/>
    </row>
    <row r="8" spans="1:11" s="252" customFormat="1">
      <c r="A8" s="863" t="s">
        <v>90</v>
      </c>
      <c r="B8" s="863"/>
      <c r="C8" s="863"/>
      <c r="D8" s="863"/>
      <c r="E8" s="863"/>
    </row>
    <row r="9" spans="1:11" s="252" customFormat="1" ht="93" customHeight="1">
      <c r="A9" s="880" t="s">
        <v>857</v>
      </c>
      <c r="B9" s="880"/>
      <c r="C9" s="880"/>
      <c r="D9" s="880"/>
      <c r="E9" s="880"/>
    </row>
    <row r="10" spans="1:11" s="252" customFormat="1" ht="15.75" customHeight="1">
      <c r="A10" s="13"/>
      <c r="B10" s="13"/>
      <c r="C10" s="253"/>
    </row>
    <row r="11" spans="1:11" s="252" customFormat="1" ht="87" customHeight="1">
      <c r="A11" s="219" t="s">
        <v>454</v>
      </c>
      <c r="B11" s="258" t="s">
        <v>343</v>
      </c>
      <c r="C11" s="215" t="s">
        <v>320</v>
      </c>
      <c r="D11" s="90" t="s">
        <v>321</v>
      </c>
      <c r="E11" s="89" t="s">
        <v>322</v>
      </c>
    </row>
    <row r="12" spans="1:11">
      <c r="A12" s="255" t="s">
        <v>315</v>
      </c>
      <c r="B12" s="536" t="s">
        <v>98</v>
      </c>
      <c r="C12" s="810">
        <v>18892</v>
      </c>
      <c r="D12" s="812">
        <v>18892</v>
      </c>
      <c r="E12" s="287">
        <f>D12/C12*100</f>
        <v>100</v>
      </c>
      <c r="F12" s="367"/>
      <c r="G12" s="627"/>
      <c r="H12" s="627"/>
      <c r="I12" s="367"/>
      <c r="J12" s="627"/>
      <c r="K12" s="627"/>
    </row>
    <row r="13" spans="1:11">
      <c r="A13" s="255"/>
      <c r="B13" s="514" t="s">
        <v>1</v>
      </c>
      <c r="C13" s="810"/>
      <c r="D13" s="812"/>
      <c r="E13" s="287"/>
      <c r="F13" s="367"/>
      <c r="G13" s="627"/>
      <c r="H13" s="627"/>
      <c r="I13" s="367"/>
      <c r="J13" s="627"/>
      <c r="K13" s="627"/>
    </row>
    <row r="14" spans="1:11">
      <c r="A14" s="255" t="s">
        <v>151</v>
      </c>
      <c r="B14" s="536" t="s">
        <v>15</v>
      </c>
      <c r="C14" s="810">
        <v>18892</v>
      </c>
      <c r="D14" s="812">
        <v>18892</v>
      </c>
      <c r="E14" s="287">
        <f t="shared" ref="E14:E41" si="0">D14/C14*100</f>
        <v>100</v>
      </c>
      <c r="F14" s="367"/>
      <c r="G14" s="627"/>
      <c r="H14" s="627"/>
      <c r="I14" s="367"/>
      <c r="J14" s="627"/>
      <c r="K14" s="627"/>
    </row>
    <row r="15" spans="1:11">
      <c r="A15" s="255" t="s">
        <v>313</v>
      </c>
      <c r="B15" s="536" t="s">
        <v>100</v>
      </c>
      <c r="C15" s="810">
        <v>24465</v>
      </c>
      <c r="D15" s="812">
        <v>24362.5</v>
      </c>
      <c r="E15" s="287">
        <f t="shared" si="0"/>
        <v>99.58103413039035</v>
      </c>
      <c r="F15" s="367"/>
      <c r="G15" s="627"/>
      <c r="H15" s="627"/>
      <c r="I15" s="367"/>
      <c r="J15" s="627"/>
      <c r="K15" s="627"/>
    </row>
    <row r="16" spans="1:11">
      <c r="A16" s="255"/>
      <c r="B16" s="514" t="s">
        <v>1</v>
      </c>
      <c r="C16" s="810"/>
      <c r="D16" s="812"/>
      <c r="E16" s="287"/>
      <c r="F16" s="367"/>
      <c r="G16" s="627"/>
      <c r="H16" s="627"/>
      <c r="I16" s="367"/>
      <c r="J16" s="627"/>
      <c r="K16" s="627"/>
    </row>
    <row r="17" spans="1:11">
      <c r="A17" s="255" t="s">
        <v>154</v>
      </c>
      <c r="B17" s="683" t="s">
        <v>18</v>
      </c>
      <c r="C17" s="810">
        <v>24465</v>
      </c>
      <c r="D17" s="812">
        <v>24362.5</v>
      </c>
      <c r="E17" s="287">
        <f t="shared" si="0"/>
        <v>99.58103413039035</v>
      </c>
      <c r="F17" s="367"/>
      <c r="G17" s="627"/>
      <c r="H17" s="627"/>
      <c r="I17" s="367"/>
      <c r="J17" s="627"/>
      <c r="K17" s="627"/>
    </row>
    <row r="18" spans="1:11" ht="18.75" customHeight="1">
      <c r="A18" s="255" t="s">
        <v>311</v>
      </c>
      <c r="B18" s="536" t="s">
        <v>111</v>
      </c>
      <c r="C18" s="810">
        <v>11257</v>
      </c>
      <c r="D18" s="812">
        <v>11257</v>
      </c>
      <c r="E18" s="287">
        <f t="shared" si="0"/>
        <v>100</v>
      </c>
      <c r="F18" s="367"/>
      <c r="G18" s="627"/>
      <c r="H18" s="627"/>
      <c r="I18" s="367"/>
      <c r="J18" s="627"/>
      <c r="K18" s="627"/>
    </row>
    <row r="19" spans="1:11" ht="18.75" customHeight="1">
      <c r="A19" s="255"/>
      <c r="B19" s="514" t="s">
        <v>1</v>
      </c>
      <c r="C19" s="810"/>
      <c r="D19" s="812"/>
      <c r="E19" s="287"/>
      <c r="F19" s="367"/>
      <c r="G19" s="627"/>
      <c r="H19" s="627"/>
      <c r="I19" s="367"/>
      <c r="J19" s="627"/>
      <c r="K19" s="627"/>
    </row>
    <row r="20" spans="1:11" ht="18.75" customHeight="1">
      <c r="A20" s="255" t="s">
        <v>157</v>
      </c>
      <c r="B20" s="683" t="s">
        <v>746</v>
      </c>
      <c r="C20" s="810">
        <v>11257</v>
      </c>
      <c r="D20" s="812">
        <v>11257</v>
      </c>
      <c r="E20" s="287">
        <f t="shared" si="0"/>
        <v>100</v>
      </c>
      <c r="F20" s="367"/>
      <c r="G20" s="627"/>
      <c r="H20" s="627"/>
      <c r="I20" s="367"/>
      <c r="J20" s="627"/>
      <c r="K20" s="627"/>
    </row>
    <row r="21" spans="1:11">
      <c r="A21" s="255" t="s">
        <v>309</v>
      </c>
      <c r="B21" s="536" t="s">
        <v>113</v>
      </c>
      <c r="C21" s="811">
        <v>21623</v>
      </c>
      <c r="D21" s="813">
        <v>21623</v>
      </c>
      <c r="E21" s="287">
        <f t="shared" si="0"/>
        <v>100</v>
      </c>
      <c r="F21" s="367"/>
      <c r="G21" s="627"/>
      <c r="H21" s="627"/>
      <c r="I21" s="367"/>
      <c r="J21" s="627"/>
      <c r="K21" s="627"/>
    </row>
    <row r="22" spans="1:11">
      <c r="A22" s="255"/>
      <c r="B22" s="514" t="s">
        <v>1</v>
      </c>
      <c r="C22" s="811"/>
      <c r="D22" s="813"/>
      <c r="E22" s="287"/>
      <c r="F22" s="367"/>
      <c r="G22" s="627"/>
      <c r="H22" s="627"/>
      <c r="I22" s="367"/>
      <c r="J22" s="627"/>
      <c r="K22" s="627"/>
    </row>
    <row r="23" spans="1:11">
      <c r="A23" s="255" t="s">
        <v>161</v>
      </c>
      <c r="B23" s="536" t="s">
        <v>383</v>
      </c>
      <c r="C23" s="811">
        <v>21623</v>
      </c>
      <c r="D23" s="813">
        <v>21623</v>
      </c>
      <c r="E23" s="287">
        <f t="shared" si="0"/>
        <v>100</v>
      </c>
      <c r="F23" s="367"/>
      <c r="G23" s="627"/>
      <c r="H23" s="627"/>
      <c r="I23" s="367"/>
      <c r="J23" s="627"/>
      <c r="K23" s="627"/>
    </row>
    <row r="24" spans="1:11" s="817" customFormat="1" ht="37.5">
      <c r="A24" s="255" t="s">
        <v>307</v>
      </c>
      <c r="B24" s="683" t="s">
        <v>757</v>
      </c>
      <c r="C24" s="371">
        <v>8415</v>
      </c>
      <c r="D24" s="814">
        <v>8415</v>
      </c>
      <c r="E24" s="287">
        <f t="shared" si="0"/>
        <v>100</v>
      </c>
      <c r="F24" s="815"/>
      <c r="G24" s="816"/>
      <c r="H24" s="816"/>
      <c r="I24" s="815"/>
      <c r="J24" s="816"/>
      <c r="K24" s="816"/>
    </row>
    <row r="25" spans="1:11">
      <c r="A25" s="255"/>
      <c r="B25" s="514" t="s">
        <v>1</v>
      </c>
      <c r="C25" s="811"/>
      <c r="D25" s="813"/>
      <c r="E25" s="287"/>
      <c r="F25" s="367"/>
      <c r="G25" s="627"/>
      <c r="H25" s="627"/>
      <c r="I25" s="367"/>
      <c r="J25" s="627"/>
      <c r="K25" s="627"/>
    </row>
    <row r="26" spans="1:11">
      <c r="A26" s="255" t="s">
        <v>162</v>
      </c>
      <c r="B26" s="536" t="s">
        <v>747</v>
      </c>
      <c r="C26" s="811">
        <v>8415</v>
      </c>
      <c r="D26" s="813">
        <v>8415</v>
      </c>
      <c r="E26" s="287">
        <f t="shared" si="0"/>
        <v>100</v>
      </c>
      <c r="F26" s="367"/>
      <c r="G26" s="627"/>
      <c r="H26" s="627"/>
      <c r="I26" s="367"/>
      <c r="J26" s="627"/>
      <c r="K26" s="627"/>
    </row>
    <row r="27" spans="1:11">
      <c r="A27" s="255" t="s">
        <v>305</v>
      </c>
      <c r="B27" s="536" t="s">
        <v>117</v>
      </c>
      <c r="C27" s="811">
        <v>9808</v>
      </c>
      <c r="D27" s="813">
        <v>9808</v>
      </c>
      <c r="E27" s="287">
        <f t="shared" si="0"/>
        <v>100</v>
      </c>
      <c r="F27" s="367"/>
      <c r="G27" s="627"/>
      <c r="H27" s="627"/>
      <c r="I27" s="367"/>
      <c r="J27" s="627"/>
      <c r="K27" s="627"/>
    </row>
    <row r="28" spans="1:11">
      <c r="A28" s="255"/>
      <c r="B28" s="514" t="s">
        <v>1</v>
      </c>
      <c r="C28" s="811"/>
      <c r="D28" s="813"/>
      <c r="E28" s="287"/>
      <c r="F28" s="367"/>
      <c r="G28" s="627"/>
      <c r="H28" s="627"/>
      <c r="I28" s="367"/>
      <c r="J28" s="627"/>
      <c r="K28" s="627"/>
    </row>
    <row r="29" spans="1:11">
      <c r="A29" s="255" t="s">
        <v>163</v>
      </c>
      <c r="B29" s="683" t="s">
        <v>345</v>
      </c>
      <c r="C29" s="811">
        <v>9808</v>
      </c>
      <c r="D29" s="813">
        <v>9808</v>
      </c>
      <c r="E29" s="287">
        <f t="shared" si="0"/>
        <v>100</v>
      </c>
      <c r="F29" s="367"/>
      <c r="G29" s="627"/>
      <c r="H29" s="627"/>
      <c r="I29" s="367"/>
      <c r="J29" s="627"/>
      <c r="K29" s="627"/>
    </row>
    <row r="30" spans="1:11">
      <c r="A30" s="255" t="s">
        <v>303</v>
      </c>
      <c r="B30" s="536" t="s">
        <v>119</v>
      </c>
      <c r="C30" s="811">
        <v>14712</v>
      </c>
      <c r="D30" s="813">
        <v>14521.7</v>
      </c>
      <c r="E30" s="287">
        <f t="shared" si="0"/>
        <v>98.706498096791734</v>
      </c>
      <c r="F30" s="367"/>
      <c r="G30" s="627"/>
      <c r="H30" s="627"/>
      <c r="I30" s="367"/>
      <c r="J30" s="627"/>
      <c r="K30" s="627"/>
    </row>
    <row r="31" spans="1:11">
      <c r="A31" s="255"/>
      <c r="B31" s="514" t="s">
        <v>1</v>
      </c>
      <c r="C31" s="811"/>
      <c r="D31" s="813"/>
      <c r="E31" s="287"/>
      <c r="F31" s="367"/>
      <c r="G31" s="627"/>
      <c r="H31" s="627"/>
      <c r="I31" s="367"/>
      <c r="J31" s="627"/>
      <c r="K31" s="627"/>
    </row>
    <row r="32" spans="1:11">
      <c r="A32" s="255" t="s">
        <v>168</v>
      </c>
      <c r="B32" s="536" t="s">
        <v>52</v>
      </c>
      <c r="C32" s="811">
        <v>14712</v>
      </c>
      <c r="D32" s="813">
        <v>14521.7</v>
      </c>
      <c r="E32" s="287">
        <f t="shared" si="0"/>
        <v>98.706498096791734</v>
      </c>
      <c r="F32" s="367"/>
      <c r="G32" s="627"/>
      <c r="H32" s="627"/>
      <c r="I32" s="367"/>
      <c r="J32" s="627"/>
      <c r="K32" s="627"/>
    </row>
    <row r="33" spans="1:11" s="817" customFormat="1" ht="37.5">
      <c r="A33" s="255" t="s">
        <v>301</v>
      </c>
      <c r="B33" s="683" t="s">
        <v>458</v>
      </c>
      <c r="C33" s="371">
        <v>20007</v>
      </c>
      <c r="D33" s="814">
        <v>20007</v>
      </c>
      <c r="E33" s="287">
        <f t="shared" si="0"/>
        <v>100</v>
      </c>
      <c r="F33" s="815"/>
      <c r="G33" s="816"/>
      <c r="H33" s="816"/>
      <c r="I33" s="815"/>
      <c r="J33" s="816"/>
      <c r="K33" s="816"/>
    </row>
    <row r="34" spans="1:11">
      <c r="A34" s="255"/>
      <c r="B34" s="514" t="s">
        <v>1</v>
      </c>
      <c r="C34" s="811"/>
      <c r="D34" s="813"/>
      <c r="E34" s="287"/>
      <c r="F34" s="367"/>
      <c r="G34" s="627"/>
      <c r="H34" s="627"/>
      <c r="I34" s="367"/>
      <c r="J34" s="627"/>
      <c r="K34" s="627"/>
    </row>
    <row r="35" spans="1:11">
      <c r="A35" s="255" t="s">
        <v>170</v>
      </c>
      <c r="B35" s="536" t="s">
        <v>447</v>
      </c>
      <c r="C35" s="811">
        <v>20007</v>
      </c>
      <c r="D35" s="813">
        <v>20007</v>
      </c>
      <c r="E35" s="287">
        <f t="shared" si="0"/>
        <v>100</v>
      </c>
      <c r="F35" s="367"/>
      <c r="G35" s="627"/>
      <c r="H35" s="627"/>
      <c r="I35" s="367"/>
      <c r="J35" s="627"/>
      <c r="K35" s="627"/>
    </row>
    <row r="36" spans="1:11" ht="21" customHeight="1">
      <c r="A36" s="255" t="s">
        <v>299</v>
      </c>
      <c r="B36" s="536" t="s">
        <v>125</v>
      </c>
      <c r="C36" s="811">
        <v>20787</v>
      </c>
      <c r="D36" s="813">
        <v>20742.900000000001</v>
      </c>
      <c r="E36" s="287">
        <f t="shared" si="0"/>
        <v>99.787848174339743</v>
      </c>
      <c r="F36" s="367"/>
      <c r="G36" s="627"/>
      <c r="H36" s="627"/>
      <c r="I36" s="367"/>
      <c r="J36" s="627"/>
      <c r="K36" s="627"/>
    </row>
    <row r="37" spans="1:11" ht="21" customHeight="1">
      <c r="A37" s="255"/>
      <c r="B37" s="514" t="s">
        <v>1</v>
      </c>
      <c r="C37" s="811"/>
      <c r="D37" s="813"/>
      <c r="E37" s="287"/>
      <c r="F37" s="367"/>
      <c r="G37" s="627"/>
      <c r="H37" s="627"/>
      <c r="I37" s="367"/>
      <c r="J37" s="627"/>
      <c r="K37" s="627"/>
    </row>
    <row r="38" spans="1:11">
      <c r="A38" s="255" t="s">
        <v>173</v>
      </c>
      <c r="B38" s="536" t="s">
        <v>614</v>
      </c>
      <c r="C38" s="811">
        <v>20787</v>
      </c>
      <c r="D38" s="813">
        <v>20742.900000000001</v>
      </c>
      <c r="E38" s="287">
        <f t="shared" si="0"/>
        <v>99.787848174339743</v>
      </c>
      <c r="F38" s="367"/>
      <c r="G38" s="627"/>
      <c r="H38" s="627"/>
      <c r="I38" s="367"/>
      <c r="J38" s="627"/>
      <c r="K38" s="627"/>
    </row>
    <row r="39" spans="1:11">
      <c r="A39" s="255" t="s">
        <v>297</v>
      </c>
      <c r="B39" s="536" t="s">
        <v>127</v>
      </c>
      <c r="C39" s="811">
        <v>31097</v>
      </c>
      <c r="D39" s="813">
        <v>31097</v>
      </c>
      <c r="E39" s="287">
        <f t="shared" si="0"/>
        <v>100</v>
      </c>
      <c r="F39" s="367"/>
      <c r="G39" s="627"/>
      <c r="H39" s="627"/>
      <c r="I39" s="367"/>
      <c r="J39" s="627"/>
      <c r="K39" s="627"/>
    </row>
    <row r="40" spans="1:11">
      <c r="A40" s="255"/>
      <c r="B40" s="514" t="s">
        <v>1</v>
      </c>
      <c r="C40" s="811"/>
      <c r="D40" s="813"/>
      <c r="E40" s="287"/>
      <c r="F40" s="367"/>
      <c r="G40" s="627"/>
      <c r="H40" s="627"/>
      <c r="I40" s="367"/>
      <c r="J40" s="627"/>
      <c r="K40" s="627"/>
    </row>
    <row r="41" spans="1:11">
      <c r="A41" s="255" t="s">
        <v>175</v>
      </c>
      <c r="B41" s="536" t="s">
        <v>83</v>
      </c>
      <c r="C41" s="811">
        <v>31097</v>
      </c>
      <c r="D41" s="813">
        <v>31097</v>
      </c>
      <c r="E41" s="287">
        <f t="shared" si="0"/>
        <v>100</v>
      </c>
      <c r="F41" s="367"/>
      <c r="G41" s="627"/>
      <c r="H41" s="627"/>
      <c r="I41" s="367"/>
      <c r="J41" s="627"/>
      <c r="K41" s="627"/>
    </row>
    <row r="42" spans="1:11">
      <c r="A42" s="255"/>
      <c r="B42" s="288" t="s">
        <v>89</v>
      </c>
      <c r="C42" s="371">
        <f>C12+C15+C18+C21+C24+C27+C30+C33+C36+C39</f>
        <v>181063</v>
      </c>
      <c r="D42" s="814">
        <f>D12+D15+D18+D21+D24+D27+D30+D33+D36+D39</f>
        <v>180726.1</v>
      </c>
      <c r="E42" s="287">
        <f>D42/C42*100</f>
        <v>99.813932167256709</v>
      </c>
      <c r="F42" s="367"/>
    </row>
    <row r="43" spans="1:11">
      <c r="C43" s="521"/>
    </row>
    <row r="44" spans="1:11">
      <c r="A44" s="985" t="s">
        <v>92</v>
      </c>
      <c r="B44" s="985"/>
      <c r="C44" s="985"/>
      <c r="D44" s="985"/>
      <c r="E44" s="985"/>
    </row>
    <row r="47" spans="1:11">
      <c r="B47" s="684"/>
      <c r="C47" s="628"/>
      <c r="D47" s="629"/>
    </row>
    <row r="48" spans="1:11">
      <c r="C48" s="630"/>
      <c r="D48" s="630"/>
    </row>
  </sheetData>
  <customSheetViews>
    <customSheetView guid="{4165943C-756F-4CCF-9247-CE2CFD5C8A6E}" showPageBreaks="1" hiddenRows="1" topLeftCell="A18">
      <selection activeCell="I9" sqref="I9"/>
      <pageMargins left="0.82" right="0.11811023622047245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showPageBreaks="1" hiddenRows="1" topLeftCell="A21">
      <selection activeCell="E34" sqref="E34"/>
      <pageMargins left="0.55118110236220474" right="0.11811023622047245" top="0.74803149606299213" bottom="0.74803149606299213" header="0.31496062992125984" footer="0.31496062992125984"/>
      <pageSetup paperSize="9" orientation="landscape" r:id="rId2"/>
      <headerFooter differentFirst="1">
        <oddHeader>&amp;C&amp;P</oddHeader>
      </headerFooter>
    </customSheetView>
    <customSheetView guid="{B576D719-61CB-4288-93D5-A83B12AD9238}" showPageBreaks="1" hiddenRows="1" topLeftCell="A3">
      <selection activeCell="A7" sqref="A7"/>
      <pageMargins left="0.78740157480314965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9FFDC49B-567C-47F9-93E0-A54EE725B9D9}" hiddenRows="1" topLeftCell="A9">
      <selection activeCell="E12" sqref="E12"/>
      <pageMargins left="0.55118110236220474" right="0.11811023622047245" top="0.74803149606299213" bottom="0.74803149606299213" header="0.31496062992125984" footer="0.31496062992125984"/>
      <pageSetup paperSize="9" orientation="landscape" r:id="rId4"/>
      <headerFooter differentFirst="1">
        <oddHeader>&amp;C&amp;P</oddHeader>
      </headerFooter>
    </customSheetView>
    <customSheetView guid="{B9701563-F2EF-4C17-B079-4522B0CA7DD0}" showPageBreaks="1" hiddenRows="1" topLeftCell="A3">
      <selection activeCell="G11" sqref="G11"/>
      <pageMargins left="0.55118110236220474" right="0.11811023622047245" top="0.74803149606299213" bottom="0.74803149606299213" header="0.31496062992125984" footer="0.31496062992125984"/>
      <pageSetup paperSize="9" orientation="landscape" r:id="rId5"/>
      <headerFooter differentFirst="1">
        <oddHeader>&amp;C&amp;P</oddHeader>
      </headerFooter>
    </customSheetView>
    <customSheetView guid="{EC5ECEBF-80FC-40BF-929A-770EFCFFC9BA}" hiddenRows="1" topLeftCell="A9">
      <selection activeCell="E12" sqref="E12"/>
      <pageMargins left="0.55118110236220474" right="0.11811023622047245" top="0.74803149606299213" bottom="0.74803149606299213" header="0.31496062992125984" footer="0.31496062992125984"/>
      <pageSetup paperSize="9" orientation="landscape" r:id="rId6"/>
      <headerFooter differentFirst="1">
        <oddHeader>&amp;C&amp;P</oddHeader>
      </headerFooter>
    </customSheetView>
    <customSheetView guid="{6F7F94C3-6637-4894-B83A-C8AF9202C62B}" showPageBreaks="1" hiddenRows="1" topLeftCell="A3">
      <selection activeCell="E12" sqref="E12"/>
      <pageMargins left="0.55118110236220474" right="0.11811023622047245" top="0.74803149606299213" bottom="0.74803149606299213" header="0.31496062992125984" footer="0.31496062992125984"/>
      <pageSetup paperSize="9" orientation="landscape" r:id="rId7"/>
      <headerFooter differentFirst="1">
        <oddHeader>&amp;C&amp;P</oddHeader>
      </headerFooter>
    </customSheetView>
    <customSheetView guid="{5C07212E-82C1-4D83-BD39-AC2BD6D97870}" scale="85" showPageBreaks="1" hiddenRows="1" topLeftCell="A21">
      <selection activeCell="K14" sqref="K14"/>
      <pageMargins left="0.55118110236220474" right="0.11811023622047245" top="0.74803149606299213" bottom="0.74803149606299213" header="0.31496062992125984" footer="0.31496062992125984"/>
      <pageSetup paperSize="9" orientation="landscape" r:id="rId8"/>
      <headerFooter differentFirst="1">
        <oddHeader>&amp;C&amp;P</oddHeader>
      </headerFooter>
    </customSheetView>
    <customSheetView guid="{D3711D91-0EFF-403F-B1CB-699C878CEC92}" hiddenRows="1" topLeftCell="A18">
      <selection activeCell="I9" sqref="I9"/>
      <pageMargins left="0.82" right="0.11811023622047245" top="0.74803149606299213" bottom="0.74803149606299213" header="0.31496062992125984" footer="0.31496062992125984"/>
      <pageSetup paperSize="9" orientation="portrait" r:id="rId9"/>
      <headerFooter differentFirst="1">
        <oddHeader>&amp;C&amp;P</oddHeader>
      </headerFooter>
    </customSheetView>
  </customSheetViews>
  <mergeCells count="3">
    <mergeCell ref="A44:E44"/>
    <mergeCell ref="A8:E8"/>
    <mergeCell ref="A9:E9"/>
  </mergeCells>
  <pageMargins left="1.0236220472440944" right="0.39370078740157483" top="0.86614173228346458" bottom="0.51181102362204722" header="0.35433070866141736" footer="0.31496062992125984"/>
  <pageSetup paperSize="9" orientation="portrait" r:id="rId10"/>
  <headerFooter differentFirst="1">
    <oddHeader>&amp;C&amp;P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0"/>
  </sheetPr>
  <dimension ref="A1:G15"/>
  <sheetViews>
    <sheetView topLeftCell="A3" workbookViewId="0">
      <selection activeCell="D7" sqref="D7"/>
    </sheetView>
  </sheetViews>
  <sheetFormatPr defaultColWidth="9.140625" defaultRowHeight="18.75"/>
  <cols>
    <col min="1" max="1" width="4.7109375" style="508" customWidth="1"/>
    <col min="2" max="2" width="37.7109375" style="93" customWidth="1"/>
    <col min="3" max="3" width="15.85546875" style="92" customWidth="1"/>
    <col min="4" max="4" width="15" style="91" bestFit="1" customWidth="1"/>
    <col min="5" max="5" width="12.85546875" style="91" bestFit="1" customWidth="1"/>
    <col min="6" max="16384" width="9.140625" style="91"/>
  </cols>
  <sheetData>
    <row r="1" spans="1:7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7" s="99" customFormat="1" ht="409.5" hidden="1">
      <c r="A2" s="102" t="s">
        <v>318</v>
      </c>
      <c r="B2" s="101" t="s">
        <v>317</v>
      </c>
      <c r="C2" s="100" t="s">
        <v>340</v>
      </c>
    </row>
    <row r="3" spans="1:7" s="311" customFormat="1">
      <c r="A3" s="846"/>
      <c r="B3" s="837"/>
      <c r="C3" s="841" t="s">
        <v>820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99" customFormat="1" ht="29.25" customHeight="1">
      <c r="A7" s="13"/>
      <c r="B7" s="859"/>
      <c r="C7" s="859"/>
    </row>
    <row r="8" spans="1:7" s="99" customFormat="1">
      <c r="A8" s="863" t="s">
        <v>90</v>
      </c>
      <c r="B8" s="863"/>
      <c r="C8" s="863"/>
      <c r="D8" s="883"/>
      <c r="E8" s="883"/>
    </row>
    <row r="9" spans="1:7" s="99" customFormat="1" ht="83.25" customHeight="1">
      <c r="A9" s="861" t="s">
        <v>779</v>
      </c>
      <c r="B9" s="861"/>
      <c r="C9" s="861"/>
      <c r="D9" s="882"/>
      <c r="E9" s="882"/>
    </row>
    <row r="10" spans="1:7" s="99" customFormat="1" ht="18.75" hidden="1" customHeight="1">
      <c r="A10" s="507"/>
      <c r="B10" s="507"/>
      <c r="C10" s="507"/>
      <c r="D10" s="107"/>
      <c r="E10" s="107"/>
    </row>
    <row r="11" spans="1:7" s="99" customFormat="1" ht="85.5" customHeight="1">
      <c r="A11" s="506" t="s">
        <v>0</v>
      </c>
      <c r="B11" s="700" t="s">
        <v>778</v>
      </c>
      <c r="C11" s="700" t="s">
        <v>320</v>
      </c>
      <c r="D11" s="90" t="s">
        <v>321</v>
      </c>
      <c r="E11" s="89" t="s">
        <v>322</v>
      </c>
    </row>
    <row r="12" spans="1:7">
      <c r="A12" s="98" t="s">
        <v>315</v>
      </c>
      <c r="B12" s="236" t="s">
        <v>662</v>
      </c>
      <c r="C12" s="544">
        <v>1900</v>
      </c>
      <c r="D12" s="544">
        <v>1899.9</v>
      </c>
      <c r="E12" s="135">
        <f>D12/C12*100</f>
        <v>99.994736842105269</v>
      </c>
    </row>
    <row r="13" spans="1:7">
      <c r="A13" s="98"/>
      <c r="B13" s="97" t="s">
        <v>89</v>
      </c>
      <c r="C13" s="544">
        <f>C12</f>
        <v>1900</v>
      </c>
      <c r="D13" s="544">
        <f>D12</f>
        <v>1899.9</v>
      </c>
      <c r="E13" s="135">
        <f>D13/C13*100</f>
        <v>99.994736842105269</v>
      </c>
    </row>
    <row r="15" spans="1:7">
      <c r="A15" s="884" t="s">
        <v>92</v>
      </c>
      <c r="B15" s="884"/>
      <c r="C15" s="884"/>
      <c r="D15" s="883"/>
      <c r="E15" s="883"/>
    </row>
  </sheetData>
  <mergeCells count="4">
    <mergeCell ref="B7:C7"/>
    <mergeCell ref="A8:E8"/>
    <mergeCell ref="A9:E9"/>
    <mergeCell ref="A15:E15"/>
  </mergeCells>
  <pageMargins left="0.98425196850393704" right="0.39370078740157483" top="0.9055118110236221" bottom="0.78740157480314965" header="0.39370078740157483" footer="0.31496062992125984"/>
  <pageSetup paperSize="9" orientation="portrait" r:id="rId1"/>
  <headerFooter differentFirst="1">
    <oddHeader xml:space="preserve">&amp;C&amp;P
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J34"/>
  <sheetViews>
    <sheetView workbookViewId="0">
      <selection activeCell="D23" sqref="D23"/>
    </sheetView>
  </sheetViews>
  <sheetFormatPr defaultColWidth="9.140625" defaultRowHeight="18.75"/>
  <cols>
    <col min="1" max="1" width="5" style="225" customWidth="1"/>
    <col min="2" max="2" width="45.5703125" style="225" customWidth="1"/>
    <col min="3" max="3" width="16" style="225" customWidth="1"/>
    <col min="4" max="4" width="15.28515625" style="225" customWidth="1"/>
    <col min="5" max="5" width="14.42578125" style="225" customWidth="1"/>
    <col min="6" max="6" width="11.7109375" style="632" customWidth="1"/>
    <col min="7" max="7" width="16.5703125" style="632" customWidth="1"/>
    <col min="8" max="8" width="21" style="632" customWidth="1"/>
    <col min="9" max="9" width="15.140625" style="633" customWidth="1"/>
    <col min="10" max="10" width="19.28515625" style="632" customWidth="1"/>
    <col min="11" max="16384" width="9.140625" style="225"/>
  </cols>
  <sheetData>
    <row r="1" spans="1:10" s="311" customFormat="1">
      <c r="A1" s="846"/>
      <c r="B1" s="837"/>
      <c r="C1" s="841" t="s">
        <v>821</v>
      </c>
      <c r="D1" s="844"/>
      <c r="E1" s="837"/>
      <c r="G1" s="847"/>
    </row>
    <row r="2" spans="1:10" s="311" customFormat="1">
      <c r="A2" s="836"/>
      <c r="B2" s="837"/>
      <c r="C2" s="841" t="s">
        <v>785</v>
      </c>
      <c r="D2" s="844"/>
      <c r="E2" s="837"/>
      <c r="G2" s="847"/>
    </row>
    <row r="3" spans="1:10" s="311" customFormat="1">
      <c r="A3" s="836"/>
      <c r="B3" s="837"/>
      <c r="C3" s="841" t="s">
        <v>786</v>
      </c>
      <c r="D3" s="844"/>
      <c r="E3" s="837"/>
      <c r="G3" s="847"/>
    </row>
    <row r="4" spans="1:10" s="311" customFormat="1">
      <c r="A4" s="836"/>
      <c r="B4" s="837"/>
      <c r="C4" s="841" t="s">
        <v>788</v>
      </c>
      <c r="D4" s="844"/>
      <c r="E4" s="837"/>
      <c r="G4" s="847"/>
    </row>
    <row r="5" spans="1:10" ht="24.75" customHeight="1"/>
    <row r="6" spans="1:10" ht="102.75" customHeight="1">
      <c r="A6" s="987" t="s">
        <v>663</v>
      </c>
      <c r="B6" s="987"/>
      <c r="C6" s="987"/>
      <c r="D6" s="987"/>
      <c r="E6" s="987"/>
    </row>
    <row r="7" spans="1:10" ht="18.75" customHeight="1">
      <c r="A7" s="988" t="s">
        <v>0</v>
      </c>
      <c r="B7" s="990" t="s">
        <v>441</v>
      </c>
      <c r="C7" s="950" t="s">
        <v>336</v>
      </c>
      <c r="D7" s="950" t="s">
        <v>335</v>
      </c>
      <c r="E7" s="950" t="s">
        <v>322</v>
      </c>
    </row>
    <row r="8" spans="1:10" ht="66.75" customHeight="1">
      <c r="A8" s="989"/>
      <c r="B8" s="991"/>
      <c r="C8" s="950"/>
      <c r="D8" s="950"/>
      <c r="E8" s="950"/>
    </row>
    <row r="9" spans="1:10" s="337" customFormat="1">
      <c r="A9" s="522" t="s">
        <v>315</v>
      </c>
      <c r="B9" s="523" t="s">
        <v>96</v>
      </c>
      <c r="C9" s="531">
        <f>SUM(C11:C12)</f>
        <v>4984.07</v>
      </c>
      <c r="D9" s="532">
        <f>SUM(D11:D12)</f>
        <v>4936.42</v>
      </c>
      <c r="E9" s="339">
        <f>D9/C9*100</f>
        <v>99.04395403756368</v>
      </c>
      <c r="F9" s="634"/>
      <c r="G9" s="624"/>
      <c r="H9" s="635"/>
      <c r="I9" s="636"/>
      <c r="J9" s="637"/>
    </row>
    <row r="10" spans="1:10" s="337" customFormat="1">
      <c r="A10" s="522"/>
      <c r="B10" s="226" t="s">
        <v>1</v>
      </c>
      <c r="C10" s="533"/>
      <c r="D10" s="534"/>
      <c r="E10" s="336"/>
      <c r="F10" s="634"/>
      <c r="G10" s="624"/>
      <c r="H10" s="635"/>
      <c r="I10" s="636"/>
      <c r="J10" s="637"/>
    </row>
    <row r="11" spans="1:10" s="337" customFormat="1">
      <c r="A11" s="522" t="s">
        <v>151</v>
      </c>
      <c r="B11" s="226" t="s">
        <v>351</v>
      </c>
      <c r="C11" s="533">
        <v>2484.9499999999998</v>
      </c>
      <c r="D11" s="534">
        <v>2484.9499999999998</v>
      </c>
      <c r="E11" s="336">
        <f>D11/C11*100</f>
        <v>100</v>
      </c>
      <c r="F11" s="685"/>
      <c r="G11" s="624"/>
      <c r="H11" s="635"/>
      <c r="I11" s="636"/>
      <c r="J11" s="637"/>
    </row>
    <row r="12" spans="1:10" s="337" customFormat="1">
      <c r="A12" s="522" t="s">
        <v>152</v>
      </c>
      <c r="B12" s="226" t="s">
        <v>350</v>
      </c>
      <c r="C12" s="533">
        <v>2499.12</v>
      </c>
      <c r="D12" s="534">
        <v>2451.4699999999998</v>
      </c>
      <c r="E12" s="336">
        <f>D12/C12*100</f>
        <v>98.093328851755814</v>
      </c>
      <c r="F12" s="634"/>
      <c r="G12" s="624"/>
      <c r="H12" s="635"/>
      <c r="I12" s="636"/>
      <c r="J12" s="637"/>
    </row>
    <row r="13" spans="1:10" s="337" customFormat="1">
      <c r="A13" s="522" t="s">
        <v>313</v>
      </c>
      <c r="B13" s="523" t="s">
        <v>106</v>
      </c>
      <c r="C13" s="531">
        <f>SUM(C15)</f>
        <v>1037.29</v>
      </c>
      <c r="D13" s="531">
        <f>SUM(D15)</f>
        <v>1037.29</v>
      </c>
      <c r="E13" s="339">
        <f>D13/C13*100</f>
        <v>100</v>
      </c>
      <c r="F13" s="634"/>
      <c r="G13" s="624"/>
      <c r="H13" s="635"/>
      <c r="I13" s="636"/>
      <c r="J13" s="637"/>
    </row>
    <row r="14" spans="1:10" s="337" customFormat="1">
      <c r="A14" s="522"/>
      <c r="B14" s="226" t="s">
        <v>1</v>
      </c>
      <c r="C14" s="531"/>
      <c r="D14" s="269"/>
      <c r="E14" s="336"/>
      <c r="F14" s="634"/>
      <c r="G14" s="624"/>
      <c r="H14" s="635"/>
      <c r="I14" s="636"/>
      <c r="J14" s="637"/>
    </row>
    <row r="15" spans="1:10" s="337" customFormat="1">
      <c r="A15" s="522" t="s">
        <v>154</v>
      </c>
      <c r="B15" s="197" t="s">
        <v>440</v>
      </c>
      <c r="C15" s="533">
        <v>1037.29</v>
      </c>
      <c r="D15" s="533">
        <v>1037.29</v>
      </c>
      <c r="E15" s="336">
        <f>D15/C15*100</f>
        <v>100</v>
      </c>
      <c r="F15" s="634"/>
      <c r="G15" s="624"/>
      <c r="H15" s="635"/>
      <c r="I15" s="636"/>
      <c r="J15" s="637"/>
    </row>
    <row r="16" spans="1:10" s="337" customFormat="1">
      <c r="A16" s="522" t="s">
        <v>311</v>
      </c>
      <c r="B16" s="523" t="s">
        <v>276</v>
      </c>
      <c r="C16" s="531">
        <v>2047</v>
      </c>
      <c r="D16" s="535">
        <v>558.59</v>
      </c>
      <c r="E16" s="339">
        <f>D16/C16*100</f>
        <v>27.288226673180265</v>
      </c>
      <c r="F16" s="634"/>
      <c r="G16" s="638"/>
      <c r="H16" s="637"/>
      <c r="I16" s="636"/>
      <c r="J16" s="638"/>
    </row>
    <row r="17" spans="1:10" s="337" customFormat="1">
      <c r="A17" s="522" t="s">
        <v>309</v>
      </c>
      <c r="B17" s="523" t="s">
        <v>114</v>
      </c>
      <c r="C17" s="531">
        <f>SUM(C19)</f>
        <v>528.83000000000004</v>
      </c>
      <c r="D17" s="531">
        <f>D19</f>
        <v>282.89999999999998</v>
      </c>
      <c r="E17" s="339">
        <f>D17/C17*100</f>
        <v>53.495452224722499</v>
      </c>
      <c r="F17" s="634"/>
      <c r="G17" s="638"/>
      <c r="H17" s="638"/>
      <c r="I17" s="636"/>
      <c r="J17" s="638"/>
    </row>
    <row r="18" spans="1:10" s="337" customFormat="1">
      <c r="A18" s="522"/>
      <c r="B18" s="226" t="s">
        <v>1</v>
      </c>
      <c r="C18" s="533"/>
      <c r="D18" s="269"/>
      <c r="E18" s="336"/>
      <c r="F18" s="634"/>
      <c r="G18" s="638"/>
      <c r="H18" s="638"/>
      <c r="I18" s="636"/>
      <c r="J18" s="638"/>
    </row>
    <row r="19" spans="1:10" s="337" customFormat="1">
      <c r="A19" s="522" t="s">
        <v>161</v>
      </c>
      <c r="B19" s="226" t="s">
        <v>592</v>
      </c>
      <c r="C19" s="533">
        <v>528.83000000000004</v>
      </c>
      <c r="D19" s="269">
        <v>282.89999999999998</v>
      </c>
      <c r="E19" s="336">
        <f>D19/C19*100</f>
        <v>53.495452224722499</v>
      </c>
      <c r="F19" s="634"/>
      <c r="G19" s="638"/>
      <c r="H19" s="638"/>
      <c r="I19" s="636"/>
      <c r="J19" s="638"/>
    </row>
    <row r="20" spans="1:10" s="337" customFormat="1">
      <c r="A20" s="522" t="s">
        <v>307</v>
      </c>
      <c r="B20" s="422" t="s">
        <v>115</v>
      </c>
      <c r="C20" s="531">
        <f>SUM(C22)</f>
        <v>1913.27</v>
      </c>
      <c r="D20" s="535">
        <f>D22</f>
        <v>1897.82</v>
      </c>
      <c r="E20" s="339">
        <f>D20/C20*100</f>
        <v>99.192481981110873</v>
      </c>
      <c r="F20" s="634"/>
      <c r="G20" s="638"/>
      <c r="H20" s="638"/>
      <c r="I20" s="636"/>
      <c r="J20" s="638"/>
    </row>
    <row r="21" spans="1:10" s="337" customFormat="1">
      <c r="A21" s="522"/>
      <c r="B21" s="25" t="s">
        <v>1</v>
      </c>
      <c r="C21" s="533"/>
      <c r="D21" s="535"/>
      <c r="E21" s="339"/>
      <c r="F21" s="634"/>
      <c r="G21" s="638"/>
      <c r="H21" s="638"/>
      <c r="I21" s="636"/>
      <c r="J21" s="638"/>
    </row>
    <row r="22" spans="1:10" s="337" customFormat="1">
      <c r="A22" s="522" t="s">
        <v>162</v>
      </c>
      <c r="B22" s="412" t="s">
        <v>43</v>
      </c>
      <c r="C22" s="533">
        <v>1913.27</v>
      </c>
      <c r="D22" s="269">
        <v>1897.82</v>
      </c>
      <c r="E22" s="336">
        <f>D22/C22*100</f>
        <v>99.192481981110873</v>
      </c>
      <c r="F22" s="634"/>
      <c r="G22" s="638"/>
      <c r="H22" s="638"/>
      <c r="I22" s="636"/>
      <c r="J22" s="638"/>
    </row>
    <row r="23" spans="1:10" s="337" customFormat="1">
      <c r="A23" s="522" t="s">
        <v>305</v>
      </c>
      <c r="B23" s="523" t="s">
        <v>257</v>
      </c>
      <c r="C23" s="531">
        <v>830.78</v>
      </c>
      <c r="D23" s="535">
        <v>830.78</v>
      </c>
      <c r="E23" s="339">
        <f>D23/C23*100</f>
        <v>100</v>
      </c>
      <c r="F23" s="634"/>
      <c r="G23" s="638"/>
      <c r="H23" s="638"/>
      <c r="I23" s="636"/>
      <c r="J23" s="638"/>
    </row>
    <row r="24" spans="1:10" s="337" customFormat="1">
      <c r="A24" s="522" t="s">
        <v>303</v>
      </c>
      <c r="B24" s="523" t="s">
        <v>127</v>
      </c>
      <c r="C24" s="531">
        <f>SUM(C26)</f>
        <v>722.76</v>
      </c>
      <c r="D24" s="535">
        <v>0</v>
      </c>
      <c r="E24" s="339">
        <f>D24/C24*100</f>
        <v>0</v>
      </c>
      <c r="F24" s="634"/>
      <c r="G24" s="638"/>
      <c r="H24" s="638"/>
      <c r="I24" s="636"/>
      <c r="J24" s="638"/>
    </row>
    <row r="25" spans="1:10" s="337" customFormat="1">
      <c r="A25" s="522"/>
      <c r="B25" s="226" t="s">
        <v>1</v>
      </c>
      <c r="C25" s="531"/>
      <c r="D25" s="269"/>
      <c r="E25" s="336"/>
      <c r="F25" s="634"/>
      <c r="G25" s="638"/>
      <c r="H25" s="638"/>
      <c r="I25" s="636"/>
      <c r="J25" s="638"/>
    </row>
    <row r="26" spans="1:10" s="337" customFormat="1">
      <c r="A26" s="522" t="s">
        <v>168</v>
      </c>
      <c r="B26" s="197" t="s">
        <v>83</v>
      </c>
      <c r="C26" s="533">
        <v>722.76</v>
      </c>
      <c r="D26" s="269">
        <v>0</v>
      </c>
      <c r="E26" s="336">
        <f>D26/C26*100</f>
        <v>0</v>
      </c>
      <c r="F26" s="634"/>
      <c r="G26" s="638"/>
      <c r="H26" s="638"/>
      <c r="I26" s="636"/>
      <c r="J26" s="638"/>
    </row>
    <row r="27" spans="1:10" s="337" customFormat="1" ht="18" customHeight="1">
      <c r="A27" s="340"/>
      <c r="B27" s="338" t="s">
        <v>89</v>
      </c>
      <c r="C27" s="269">
        <f>C9+C13+C16+C17+C20+C23+C24</f>
        <v>12064.000000000002</v>
      </c>
      <c r="D27" s="269">
        <f>D9+D13+D16+D17+D20+D23+D24</f>
        <v>9543.8000000000011</v>
      </c>
      <c r="E27" s="336">
        <f>D27/C27*100</f>
        <v>79.109748010610076</v>
      </c>
      <c r="F27" s="638"/>
      <c r="G27" s="638"/>
      <c r="H27" s="638"/>
      <c r="I27" s="636"/>
      <c r="J27" s="638"/>
    </row>
    <row r="29" spans="1:10">
      <c r="A29" s="986" t="s">
        <v>337</v>
      </c>
      <c r="B29" s="986"/>
      <c r="C29" s="986"/>
      <c r="D29" s="986"/>
      <c r="E29" s="986"/>
    </row>
    <row r="30" spans="1:10">
      <c r="A30" s="986"/>
      <c r="B30" s="986"/>
      <c r="C30" s="986"/>
    </row>
    <row r="32" spans="1:10">
      <c r="B32" s="682"/>
    </row>
    <row r="33" spans="3:4">
      <c r="C33" s="619"/>
      <c r="D33" s="619"/>
    </row>
    <row r="34" spans="3:4">
      <c r="C34" s="631"/>
      <c r="D34" s="631"/>
    </row>
  </sheetData>
  <customSheetViews>
    <customSheetView guid="{4165943C-756F-4CCF-9247-CE2CFD5C8A6E}" showPageBreaks="1">
      <selection activeCell="B18" sqref="B18"/>
      <pageMargins left="0.78740157480314965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showPageBreaks="1" topLeftCell="A44">
      <selection activeCell="D25" sqref="D25"/>
      <pageMargins left="0.78740157480314965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B576D719-61CB-4288-93D5-A83B12AD9238}" showPageBreaks="1" topLeftCell="A31">
      <selection activeCell="J12" sqref="J12"/>
      <pageMargins left="0.78740157480314965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9FFDC49B-567C-47F9-93E0-A54EE725B9D9}" topLeftCell="A38">
      <selection activeCell="G49" sqref="G1:K1048576"/>
      <pageMargins left="0.78740157480314965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6F7F94C3-6637-4894-B83A-C8AF9202C62B}" showPageBreaks="1" topLeftCell="A19">
      <selection activeCell="J12" sqref="J12"/>
      <pageMargins left="0.78740157480314965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5C07212E-82C1-4D83-BD39-AC2BD6D97870}" showPageBreaks="1" topLeftCell="A31">
      <selection activeCell="J12" sqref="J12"/>
      <pageMargins left="0.78740157480314965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D3711D91-0EFF-403F-B1CB-699C878CEC92}" showPageBreaks="1" topLeftCell="A38">
      <selection activeCell="G49" sqref="G1:K1048576"/>
      <pageMargins left="0.78740157480314965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8">
    <mergeCell ref="A30:C30"/>
    <mergeCell ref="D7:D8"/>
    <mergeCell ref="E7:E8"/>
    <mergeCell ref="A6:E6"/>
    <mergeCell ref="A29:E29"/>
    <mergeCell ref="A7:A8"/>
    <mergeCell ref="B7:B8"/>
    <mergeCell ref="C7:C8"/>
  </mergeCells>
  <pageMargins left="0.9055118110236221" right="0.39370078740157483" top="0.82677165354330717" bottom="0.78740157480314965" header="0.31496062992125984" footer="0.31496062992125984"/>
  <pageSetup paperSize="9" scale="94" orientation="portrait" r:id="rId8"/>
  <headerFooter differentFirst="1">
    <oddHeader>&amp;C&amp;P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0"/>
  </sheetPr>
  <dimension ref="A1:G14"/>
  <sheetViews>
    <sheetView workbookViewId="0">
      <selection activeCell="A7" sqref="A7:E7"/>
    </sheetView>
  </sheetViews>
  <sheetFormatPr defaultRowHeight="18.75"/>
  <cols>
    <col min="1" max="1" width="6.28515625" style="231" customWidth="1"/>
    <col min="2" max="2" width="37.7109375" style="232" customWidth="1"/>
    <col min="3" max="3" width="15.140625" style="233" customWidth="1"/>
    <col min="4" max="4" width="14.28515625" style="230" customWidth="1"/>
    <col min="5" max="5" width="13.28515625" style="230" customWidth="1"/>
    <col min="6" max="256" width="9.140625" style="230"/>
    <col min="257" max="257" width="7.5703125" style="230" customWidth="1"/>
    <col min="258" max="258" width="51.140625" style="230" customWidth="1"/>
    <col min="259" max="259" width="23.28515625" style="230" customWidth="1"/>
    <col min="260" max="512" width="9.140625" style="230"/>
    <col min="513" max="513" width="7.5703125" style="230" customWidth="1"/>
    <col min="514" max="514" width="51.140625" style="230" customWidth="1"/>
    <col min="515" max="515" width="23.28515625" style="230" customWidth="1"/>
    <col min="516" max="768" width="9.140625" style="230"/>
    <col min="769" max="769" width="7.5703125" style="230" customWidth="1"/>
    <col min="770" max="770" width="51.140625" style="230" customWidth="1"/>
    <col min="771" max="771" width="23.28515625" style="230" customWidth="1"/>
    <col min="772" max="1024" width="9.140625" style="230"/>
    <col min="1025" max="1025" width="7.5703125" style="230" customWidth="1"/>
    <col min="1026" max="1026" width="51.140625" style="230" customWidth="1"/>
    <col min="1027" max="1027" width="23.28515625" style="230" customWidth="1"/>
    <col min="1028" max="1280" width="9.140625" style="230"/>
    <col min="1281" max="1281" width="7.5703125" style="230" customWidth="1"/>
    <col min="1282" max="1282" width="51.140625" style="230" customWidth="1"/>
    <col min="1283" max="1283" width="23.28515625" style="230" customWidth="1"/>
    <col min="1284" max="1536" width="9.140625" style="230"/>
    <col min="1537" max="1537" width="7.5703125" style="230" customWidth="1"/>
    <col min="1538" max="1538" width="51.140625" style="230" customWidth="1"/>
    <col min="1539" max="1539" width="23.28515625" style="230" customWidth="1"/>
    <col min="1540" max="1792" width="9.140625" style="230"/>
    <col min="1793" max="1793" width="7.5703125" style="230" customWidth="1"/>
    <col min="1794" max="1794" width="51.140625" style="230" customWidth="1"/>
    <col min="1795" max="1795" width="23.28515625" style="230" customWidth="1"/>
    <col min="1796" max="2048" width="9.140625" style="230"/>
    <col min="2049" max="2049" width="7.5703125" style="230" customWidth="1"/>
    <col min="2050" max="2050" width="51.140625" style="230" customWidth="1"/>
    <col min="2051" max="2051" width="23.28515625" style="230" customWidth="1"/>
    <col min="2052" max="2304" width="9.140625" style="230"/>
    <col min="2305" max="2305" width="7.5703125" style="230" customWidth="1"/>
    <col min="2306" max="2306" width="51.140625" style="230" customWidth="1"/>
    <col min="2307" max="2307" width="23.28515625" style="230" customWidth="1"/>
    <col min="2308" max="2560" width="9.140625" style="230"/>
    <col min="2561" max="2561" width="7.5703125" style="230" customWidth="1"/>
    <col min="2562" max="2562" width="51.140625" style="230" customWidth="1"/>
    <col min="2563" max="2563" width="23.28515625" style="230" customWidth="1"/>
    <col min="2564" max="2816" width="9.140625" style="230"/>
    <col min="2817" max="2817" width="7.5703125" style="230" customWidth="1"/>
    <col min="2818" max="2818" width="51.140625" style="230" customWidth="1"/>
    <col min="2819" max="2819" width="23.28515625" style="230" customWidth="1"/>
    <col min="2820" max="3072" width="9.140625" style="230"/>
    <col min="3073" max="3073" width="7.5703125" style="230" customWidth="1"/>
    <col min="3074" max="3074" width="51.140625" style="230" customWidth="1"/>
    <col min="3075" max="3075" width="23.28515625" style="230" customWidth="1"/>
    <col min="3076" max="3328" width="9.140625" style="230"/>
    <col min="3329" max="3329" width="7.5703125" style="230" customWidth="1"/>
    <col min="3330" max="3330" width="51.140625" style="230" customWidth="1"/>
    <col min="3331" max="3331" width="23.28515625" style="230" customWidth="1"/>
    <col min="3332" max="3584" width="9.140625" style="230"/>
    <col min="3585" max="3585" width="7.5703125" style="230" customWidth="1"/>
    <col min="3586" max="3586" width="51.140625" style="230" customWidth="1"/>
    <col min="3587" max="3587" width="23.28515625" style="230" customWidth="1"/>
    <col min="3588" max="3840" width="9.140625" style="230"/>
    <col min="3841" max="3841" width="7.5703125" style="230" customWidth="1"/>
    <col min="3842" max="3842" width="51.140625" style="230" customWidth="1"/>
    <col min="3843" max="3843" width="23.28515625" style="230" customWidth="1"/>
    <col min="3844" max="4096" width="9.140625" style="230"/>
    <col min="4097" max="4097" width="7.5703125" style="230" customWidth="1"/>
    <col min="4098" max="4098" width="51.140625" style="230" customWidth="1"/>
    <col min="4099" max="4099" width="23.28515625" style="230" customWidth="1"/>
    <col min="4100" max="4352" width="9.140625" style="230"/>
    <col min="4353" max="4353" width="7.5703125" style="230" customWidth="1"/>
    <col min="4354" max="4354" width="51.140625" style="230" customWidth="1"/>
    <col min="4355" max="4355" width="23.28515625" style="230" customWidth="1"/>
    <col min="4356" max="4608" width="9.140625" style="230"/>
    <col min="4609" max="4609" width="7.5703125" style="230" customWidth="1"/>
    <col min="4610" max="4610" width="51.140625" style="230" customWidth="1"/>
    <col min="4611" max="4611" width="23.28515625" style="230" customWidth="1"/>
    <col min="4612" max="4864" width="9.140625" style="230"/>
    <col min="4865" max="4865" width="7.5703125" style="230" customWidth="1"/>
    <col min="4866" max="4866" width="51.140625" style="230" customWidth="1"/>
    <col min="4867" max="4867" width="23.28515625" style="230" customWidth="1"/>
    <col min="4868" max="5120" width="9.140625" style="230"/>
    <col min="5121" max="5121" width="7.5703125" style="230" customWidth="1"/>
    <col min="5122" max="5122" width="51.140625" style="230" customWidth="1"/>
    <col min="5123" max="5123" width="23.28515625" style="230" customWidth="1"/>
    <col min="5124" max="5376" width="9.140625" style="230"/>
    <col min="5377" max="5377" width="7.5703125" style="230" customWidth="1"/>
    <col min="5378" max="5378" width="51.140625" style="230" customWidth="1"/>
    <col min="5379" max="5379" width="23.28515625" style="230" customWidth="1"/>
    <col min="5380" max="5632" width="9.140625" style="230"/>
    <col min="5633" max="5633" width="7.5703125" style="230" customWidth="1"/>
    <col min="5634" max="5634" width="51.140625" style="230" customWidth="1"/>
    <col min="5635" max="5635" width="23.28515625" style="230" customWidth="1"/>
    <col min="5636" max="5888" width="9.140625" style="230"/>
    <col min="5889" max="5889" width="7.5703125" style="230" customWidth="1"/>
    <col min="5890" max="5890" width="51.140625" style="230" customWidth="1"/>
    <col min="5891" max="5891" width="23.28515625" style="230" customWidth="1"/>
    <col min="5892" max="6144" width="9.140625" style="230"/>
    <col min="6145" max="6145" width="7.5703125" style="230" customWidth="1"/>
    <col min="6146" max="6146" width="51.140625" style="230" customWidth="1"/>
    <col min="6147" max="6147" width="23.28515625" style="230" customWidth="1"/>
    <col min="6148" max="6400" width="9.140625" style="230"/>
    <col min="6401" max="6401" width="7.5703125" style="230" customWidth="1"/>
    <col min="6402" max="6402" width="51.140625" style="230" customWidth="1"/>
    <col min="6403" max="6403" width="23.28515625" style="230" customWidth="1"/>
    <col min="6404" max="6656" width="9.140625" style="230"/>
    <col min="6657" max="6657" width="7.5703125" style="230" customWidth="1"/>
    <col min="6658" max="6658" width="51.140625" style="230" customWidth="1"/>
    <col min="6659" max="6659" width="23.28515625" style="230" customWidth="1"/>
    <col min="6660" max="6912" width="9.140625" style="230"/>
    <col min="6913" max="6913" width="7.5703125" style="230" customWidth="1"/>
    <col min="6914" max="6914" width="51.140625" style="230" customWidth="1"/>
    <col min="6915" max="6915" width="23.28515625" style="230" customWidth="1"/>
    <col min="6916" max="7168" width="9.140625" style="230"/>
    <col min="7169" max="7169" width="7.5703125" style="230" customWidth="1"/>
    <col min="7170" max="7170" width="51.140625" style="230" customWidth="1"/>
    <col min="7171" max="7171" width="23.28515625" style="230" customWidth="1"/>
    <col min="7172" max="7424" width="9.140625" style="230"/>
    <col min="7425" max="7425" width="7.5703125" style="230" customWidth="1"/>
    <col min="7426" max="7426" width="51.140625" style="230" customWidth="1"/>
    <col min="7427" max="7427" width="23.28515625" style="230" customWidth="1"/>
    <col min="7428" max="7680" width="9.140625" style="230"/>
    <col min="7681" max="7681" width="7.5703125" style="230" customWidth="1"/>
    <col min="7682" max="7682" width="51.140625" style="230" customWidth="1"/>
    <col min="7683" max="7683" width="23.28515625" style="230" customWidth="1"/>
    <col min="7684" max="7936" width="9.140625" style="230"/>
    <col min="7937" max="7937" width="7.5703125" style="230" customWidth="1"/>
    <col min="7938" max="7938" width="51.140625" style="230" customWidth="1"/>
    <col min="7939" max="7939" width="23.28515625" style="230" customWidth="1"/>
    <col min="7940" max="8192" width="9.140625" style="230"/>
    <col min="8193" max="8193" width="7.5703125" style="230" customWidth="1"/>
    <col min="8194" max="8194" width="51.140625" style="230" customWidth="1"/>
    <col min="8195" max="8195" width="23.28515625" style="230" customWidth="1"/>
    <col min="8196" max="8448" width="9.140625" style="230"/>
    <col min="8449" max="8449" width="7.5703125" style="230" customWidth="1"/>
    <col min="8450" max="8450" width="51.140625" style="230" customWidth="1"/>
    <col min="8451" max="8451" width="23.28515625" style="230" customWidth="1"/>
    <col min="8452" max="8704" width="9.140625" style="230"/>
    <col min="8705" max="8705" width="7.5703125" style="230" customWidth="1"/>
    <col min="8706" max="8706" width="51.140625" style="230" customWidth="1"/>
    <col min="8707" max="8707" width="23.28515625" style="230" customWidth="1"/>
    <col min="8708" max="8960" width="9.140625" style="230"/>
    <col min="8961" max="8961" width="7.5703125" style="230" customWidth="1"/>
    <col min="8962" max="8962" width="51.140625" style="230" customWidth="1"/>
    <col min="8963" max="8963" width="23.28515625" style="230" customWidth="1"/>
    <col min="8964" max="9216" width="9.140625" style="230"/>
    <col min="9217" max="9217" width="7.5703125" style="230" customWidth="1"/>
    <col min="9218" max="9218" width="51.140625" style="230" customWidth="1"/>
    <col min="9219" max="9219" width="23.28515625" style="230" customWidth="1"/>
    <col min="9220" max="9472" width="9.140625" style="230"/>
    <col min="9473" max="9473" width="7.5703125" style="230" customWidth="1"/>
    <col min="9474" max="9474" width="51.140625" style="230" customWidth="1"/>
    <col min="9475" max="9475" width="23.28515625" style="230" customWidth="1"/>
    <col min="9476" max="9728" width="9.140625" style="230"/>
    <col min="9729" max="9729" width="7.5703125" style="230" customWidth="1"/>
    <col min="9730" max="9730" width="51.140625" style="230" customWidth="1"/>
    <col min="9731" max="9731" width="23.28515625" style="230" customWidth="1"/>
    <col min="9732" max="9984" width="9.140625" style="230"/>
    <col min="9985" max="9985" width="7.5703125" style="230" customWidth="1"/>
    <col min="9986" max="9986" width="51.140625" style="230" customWidth="1"/>
    <col min="9987" max="9987" width="23.28515625" style="230" customWidth="1"/>
    <col min="9988" max="10240" width="9.140625" style="230"/>
    <col min="10241" max="10241" width="7.5703125" style="230" customWidth="1"/>
    <col min="10242" max="10242" width="51.140625" style="230" customWidth="1"/>
    <col min="10243" max="10243" width="23.28515625" style="230" customWidth="1"/>
    <col min="10244" max="10496" width="9.140625" style="230"/>
    <col min="10497" max="10497" width="7.5703125" style="230" customWidth="1"/>
    <col min="10498" max="10498" width="51.140625" style="230" customWidth="1"/>
    <col min="10499" max="10499" width="23.28515625" style="230" customWidth="1"/>
    <col min="10500" max="10752" width="9.140625" style="230"/>
    <col min="10753" max="10753" width="7.5703125" style="230" customWidth="1"/>
    <col min="10754" max="10754" width="51.140625" style="230" customWidth="1"/>
    <col min="10755" max="10755" width="23.28515625" style="230" customWidth="1"/>
    <col min="10756" max="11008" width="9.140625" style="230"/>
    <col min="11009" max="11009" width="7.5703125" style="230" customWidth="1"/>
    <col min="11010" max="11010" width="51.140625" style="230" customWidth="1"/>
    <col min="11011" max="11011" width="23.28515625" style="230" customWidth="1"/>
    <col min="11012" max="11264" width="9.140625" style="230"/>
    <col min="11265" max="11265" width="7.5703125" style="230" customWidth="1"/>
    <col min="11266" max="11266" width="51.140625" style="230" customWidth="1"/>
    <col min="11267" max="11267" width="23.28515625" style="230" customWidth="1"/>
    <col min="11268" max="11520" width="9.140625" style="230"/>
    <col min="11521" max="11521" width="7.5703125" style="230" customWidth="1"/>
    <col min="11522" max="11522" width="51.140625" style="230" customWidth="1"/>
    <col min="11523" max="11523" width="23.28515625" style="230" customWidth="1"/>
    <col min="11524" max="11776" width="9.140625" style="230"/>
    <col min="11777" max="11777" width="7.5703125" style="230" customWidth="1"/>
    <col min="11778" max="11778" width="51.140625" style="230" customWidth="1"/>
    <col min="11779" max="11779" width="23.28515625" style="230" customWidth="1"/>
    <col min="11780" max="12032" width="9.140625" style="230"/>
    <col min="12033" max="12033" width="7.5703125" style="230" customWidth="1"/>
    <col min="12034" max="12034" width="51.140625" style="230" customWidth="1"/>
    <col min="12035" max="12035" width="23.28515625" style="230" customWidth="1"/>
    <col min="12036" max="12288" width="9.140625" style="230"/>
    <col min="12289" max="12289" width="7.5703125" style="230" customWidth="1"/>
    <col min="12290" max="12290" width="51.140625" style="230" customWidth="1"/>
    <col min="12291" max="12291" width="23.28515625" style="230" customWidth="1"/>
    <col min="12292" max="12544" width="9.140625" style="230"/>
    <col min="12545" max="12545" width="7.5703125" style="230" customWidth="1"/>
    <col min="12546" max="12546" width="51.140625" style="230" customWidth="1"/>
    <col min="12547" max="12547" width="23.28515625" style="230" customWidth="1"/>
    <col min="12548" max="12800" width="9.140625" style="230"/>
    <col min="12801" max="12801" width="7.5703125" style="230" customWidth="1"/>
    <col min="12802" max="12802" width="51.140625" style="230" customWidth="1"/>
    <col min="12803" max="12803" width="23.28515625" style="230" customWidth="1"/>
    <col min="12804" max="13056" width="9.140625" style="230"/>
    <col min="13057" max="13057" width="7.5703125" style="230" customWidth="1"/>
    <col min="13058" max="13058" width="51.140625" style="230" customWidth="1"/>
    <col min="13059" max="13059" width="23.28515625" style="230" customWidth="1"/>
    <col min="13060" max="13312" width="9.140625" style="230"/>
    <col min="13313" max="13313" width="7.5703125" style="230" customWidth="1"/>
    <col min="13314" max="13314" width="51.140625" style="230" customWidth="1"/>
    <col min="13315" max="13315" width="23.28515625" style="230" customWidth="1"/>
    <col min="13316" max="13568" width="9.140625" style="230"/>
    <col min="13569" max="13569" width="7.5703125" style="230" customWidth="1"/>
    <col min="13570" max="13570" width="51.140625" style="230" customWidth="1"/>
    <col min="13571" max="13571" width="23.28515625" style="230" customWidth="1"/>
    <col min="13572" max="13824" width="9.140625" style="230"/>
    <col min="13825" max="13825" width="7.5703125" style="230" customWidth="1"/>
    <col min="13826" max="13826" width="51.140625" style="230" customWidth="1"/>
    <col min="13827" max="13827" width="23.28515625" style="230" customWidth="1"/>
    <col min="13828" max="14080" width="9.140625" style="230"/>
    <col min="14081" max="14081" width="7.5703125" style="230" customWidth="1"/>
    <col min="14082" max="14082" width="51.140625" style="230" customWidth="1"/>
    <col min="14083" max="14083" width="23.28515625" style="230" customWidth="1"/>
    <col min="14084" max="14336" width="9.140625" style="230"/>
    <col min="14337" max="14337" width="7.5703125" style="230" customWidth="1"/>
    <col min="14338" max="14338" width="51.140625" style="230" customWidth="1"/>
    <col min="14339" max="14339" width="23.28515625" style="230" customWidth="1"/>
    <col min="14340" max="14592" width="9.140625" style="230"/>
    <col min="14593" max="14593" width="7.5703125" style="230" customWidth="1"/>
    <col min="14594" max="14594" width="51.140625" style="230" customWidth="1"/>
    <col min="14595" max="14595" width="23.28515625" style="230" customWidth="1"/>
    <col min="14596" max="14848" width="9.140625" style="230"/>
    <col min="14849" max="14849" width="7.5703125" style="230" customWidth="1"/>
    <col min="14850" max="14850" width="51.140625" style="230" customWidth="1"/>
    <col min="14851" max="14851" width="23.28515625" style="230" customWidth="1"/>
    <col min="14852" max="15104" width="9.140625" style="230"/>
    <col min="15105" max="15105" width="7.5703125" style="230" customWidth="1"/>
    <col min="15106" max="15106" width="51.140625" style="230" customWidth="1"/>
    <col min="15107" max="15107" width="23.28515625" style="230" customWidth="1"/>
    <col min="15108" max="15360" width="9.140625" style="230"/>
    <col min="15361" max="15361" width="7.5703125" style="230" customWidth="1"/>
    <col min="15362" max="15362" width="51.140625" style="230" customWidth="1"/>
    <col min="15363" max="15363" width="23.28515625" style="230" customWidth="1"/>
    <col min="15364" max="15616" width="9.140625" style="230"/>
    <col min="15617" max="15617" width="7.5703125" style="230" customWidth="1"/>
    <col min="15618" max="15618" width="51.140625" style="230" customWidth="1"/>
    <col min="15619" max="15619" width="23.28515625" style="230" customWidth="1"/>
    <col min="15620" max="15872" width="9.140625" style="230"/>
    <col min="15873" max="15873" width="7.5703125" style="230" customWidth="1"/>
    <col min="15874" max="15874" width="51.140625" style="230" customWidth="1"/>
    <col min="15875" max="15875" width="23.28515625" style="230" customWidth="1"/>
    <col min="15876" max="16128" width="9.140625" style="230"/>
    <col min="16129" max="16129" width="7.5703125" style="230" customWidth="1"/>
    <col min="16130" max="16130" width="51.140625" style="230" customWidth="1"/>
    <col min="16131" max="16131" width="23.28515625" style="230" customWidth="1"/>
    <col min="16132" max="16384" width="9.140625" style="230"/>
  </cols>
  <sheetData>
    <row r="1" spans="1:7" s="311" customFormat="1">
      <c r="A1" s="846"/>
      <c r="B1" s="837"/>
      <c r="C1" s="841" t="s">
        <v>822</v>
      </c>
      <c r="D1" s="844"/>
      <c r="E1" s="837"/>
      <c r="G1" s="847"/>
    </row>
    <row r="2" spans="1:7" s="311" customFormat="1">
      <c r="A2" s="836"/>
      <c r="B2" s="837"/>
      <c r="C2" s="841" t="s">
        <v>785</v>
      </c>
      <c r="D2" s="844"/>
      <c r="E2" s="837"/>
      <c r="G2" s="847"/>
    </row>
    <row r="3" spans="1:7" s="311" customFormat="1">
      <c r="A3" s="836"/>
      <c r="B3" s="837"/>
      <c r="C3" s="841" t="s">
        <v>786</v>
      </c>
      <c r="D3" s="844"/>
      <c r="E3" s="837"/>
      <c r="G3" s="847"/>
    </row>
    <row r="4" spans="1:7" s="311" customFormat="1">
      <c r="A4" s="836"/>
      <c r="B4" s="837"/>
      <c r="C4" s="841" t="s">
        <v>788</v>
      </c>
      <c r="D4" s="844"/>
      <c r="E4" s="837"/>
      <c r="G4" s="847"/>
    </row>
    <row r="5" spans="1:7" s="227" customFormat="1" ht="32.25" customHeight="1">
      <c r="A5" s="13"/>
      <c r="B5" s="228"/>
      <c r="C5" s="12"/>
    </row>
    <row r="6" spans="1:7" s="227" customFormat="1">
      <c r="A6" s="863" t="s">
        <v>90</v>
      </c>
      <c r="B6" s="863"/>
      <c r="C6" s="863"/>
      <c r="D6" s="863"/>
      <c r="E6" s="863"/>
    </row>
    <row r="7" spans="1:7" s="227" customFormat="1" ht="78" customHeight="1">
      <c r="A7" s="880" t="s">
        <v>780</v>
      </c>
      <c r="B7" s="880"/>
      <c r="C7" s="880"/>
      <c r="D7" s="880"/>
      <c r="E7" s="880"/>
    </row>
    <row r="8" spans="1:7" s="227" customFormat="1" ht="6" customHeight="1">
      <c r="A8" s="13"/>
      <c r="B8" s="13"/>
      <c r="C8" s="12"/>
    </row>
    <row r="9" spans="1:7" s="227" customFormat="1" ht="18.75" customHeight="1">
      <c r="A9" s="992" t="s">
        <v>0</v>
      </c>
      <c r="B9" s="994" t="s">
        <v>666</v>
      </c>
      <c r="C9" s="950" t="s">
        <v>336</v>
      </c>
      <c r="D9" s="950" t="s">
        <v>335</v>
      </c>
      <c r="E9" s="950" t="s">
        <v>322</v>
      </c>
    </row>
    <row r="10" spans="1:7" s="227" customFormat="1" ht="66.75" customHeight="1">
      <c r="A10" s="993"/>
      <c r="B10" s="995"/>
      <c r="C10" s="950"/>
      <c r="D10" s="950"/>
      <c r="E10" s="950"/>
    </row>
    <row r="11" spans="1:7" s="520" customFormat="1" ht="37.5">
      <c r="A11" s="150" t="s">
        <v>315</v>
      </c>
      <c r="B11" s="518" t="s">
        <v>661</v>
      </c>
      <c r="C11" s="519">
        <v>5500.5</v>
      </c>
      <c r="D11" s="519">
        <v>5500.5</v>
      </c>
      <c r="E11" s="519">
        <f>C11/D11*100</f>
        <v>100</v>
      </c>
    </row>
    <row r="12" spans="1:7">
      <c r="A12" s="191"/>
      <c r="B12" s="192" t="s">
        <v>89</v>
      </c>
      <c r="C12" s="502">
        <f>C11</f>
        <v>5500.5</v>
      </c>
      <c r="D12" s="502">
        <f>D11</f>
        <v>5500.5</v>
      </c>
      <c r="E12" s="244">
        <f>C12/D12*100</f>
        <v>100</v>
      </c>
    </row>
    <row r="14" spans="1:7">
      <c r="A14" s="925" t="s">
        <v>92</v>
      </c>
      <c r="B14" s="925"/>
      <c r="C14" s="925"/>
      <c r="D14" s="925"/>
      <c r="E14" s="925"/>
    </row>
  </sheetData>
  <customSheetViews>
    <customSheetView guid="{4165943C-756F-4CCF-9247-CE2CFD5C8A6E}" showPageBreaks="1">
      <selection activeCell="A4" sqref="A4:E4"/>
      <pageMargins left="0.78740157480314965" right="0.31496062992125984" top="0.74803149606299213" bottom="0.74803149606299213" header="0.31496062992125984" footer="0.31496062992125984"/>
      <pageSetup paperSize="9" orientation="portrait" r:id="rId1"/>
    </customSheetView>
    <customSheetView guid="{ACD9C512-63C9-4003-B6FE-104619FB99E9}">
      <selection activeCell="D25" sqref="D25"/>
      <pageMargins left="0.78740157480314965" right="0.31496062992125984" top="0.74803149606299213" bottom="0.74803149606299213" header="0.31496062992125984" footer="0.31496062992125984"/>
      <pageSetup paperSize="9" orientation="portrait" r:id="rId2"/>
    </customSheetView>
    <customSheetView guid="{B576D719-61CB-4288-93D5-A83B12AD9238}">
      <selection activeCell="B6" sqref="B6:B7"/>
      <pageMargins left="0.78740157480314965" right="0.31496062992125984" top="0.74803149606299213" bottom="0.74803149606299213" header="0.31496062992125984" footer="0.31496062992125984"/>
      <pageSetup paperSize="9" orientation="portrait" r:id="rId3"/>
    </customSheetView>
    <customSheetView guid="{9FFDC49B-567C-47F9-93E0-A54EE725B9D9}">
      <selection activeCell="E8" sqref="E8:E10"/>
      <pageMargins left="0.78740157480314965" right="0.31496062992125984" top="0.74803149606299213" bottom="0.74803149606299213" header="0.31496062992125984" footer="0.31496062992125984"/>
      <pageSetup paperSize="9" orientation="portrait" r:id="rId4"/>
    </customSheetView>
    <customSheetView guid="{6F7F94C3-6637-4894-B83A-C8AF9202C62B}">
      <selection activeCell="C9" sqref="C9"/>
      <pageMargins left="0.78740157480314965" right="0.31496062992125984" top="0.74803149606299213" bottom="0.74803149606299213" header="0.31496062992125984" footer="0.31496062992125984"/>
      <pageSetup paperSize="9" orientation="portrait" r:id="rId5"/>
    </customSheetView>
    <customSheetView guid="{5C07212E-82C1-4D83-BD39-AC2BD6D97870}">
      <selection activeCell="B6" sqref="B6:B7"/>
      <pageMargins left="0.78740157480314965" right="0.31496062992125984" top="0.74803149606299213" bottom="0.74803149606299213" header="0.31496062992125984" footer="0.31496062992125984"/>
      <pageSetup paperSize="9" orientation="portrait" r:id="rId6"/>
    </customSheetView>
    <customSheetView guid="{D3711D91-0EFF-403F-B1CB-699C878CEC92}">
      <selection activeCell="E8" sqref="E8:E10"/>
      <pageMargins left="0.78740157480314965" right="0.31496062992125984" top="0.74803149606299213" bottom="0.74803149606299213" header="0.31496062992125984" footer="0.31496062992125984"/>
      <pageSetup paperSize="9" orientation="portrait" r:id="rId7"/>
    </customSheetView>
  </customSheetViews>
  <mergeCells count="8">
    <mergeCell ref="A14:E14"/>
    <mergeCell ref="A6:E6"/>
    <mergeCell ref="A7:E7"/>
    <mergeCell ref="A9:A10"/>
    <mergeCell ref="B9:B10"/>
    <mergeCell ref="C9:C10"/>
    <mergeCell ref="D9:D10"/>
    <mergeCell ref="E9:E10"/>
  </mergeCells>
  <pageMargins left="0.9055118110236221" right="0.39370078740157483" top="0.74803149606299213" bottom="0.78740157480314965" header="0.31496062992125984" footer="0.31496062992125984"/>
  <pageSetup paperSize="9" orientation="portrait" r:id="rId8"/>
  <headerFooter differentFirst="1">
    <oddHeader>&amp;C&amp;P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0"/>
  </sheetPr>
  <dimension ref="A1:J62"/>
  <sheetViews>
    <sheetView showRuler="0" topLeftCell="A3" zoomScaleNormal="100" workbookViewId="0">
      <selection activeCell="D5" sqref="D5"/>
    </sheetView>
  </sheetViews>
  <sheetFormatPr defaultColWidth="9.140625" defaultRowHeight="18.75"/>
  <cols>
    <col min="1" max="1" width="4.28515625" style="173" customWidth="1"/>
    <col min="2" max="2" width="42.42578125" style="174" customWidth="1"/>
    <col min="3" max="3" width="14.28515625" style="175" customWidth="1"/>
    <col min="4" max="4" width="15.42578125" style="170" customWidth="1"/>
    <col min="5" max="5" width="12.7109375" style="170" customWidth="1"/>
    <col min="6" max="6" width="6.7109375" style="170" customWidth="1"/>
    <col min="7" max="7" width="13.28515625" style="170" customWidth="1"/>
    <col min="8" max="9" width="9.140625" style="170"/>
    <col min="10" max="10" width="21.7109375" style="170" bestFit="1" customWidth="1"/>
    <col min="11" max="12" width="9.140625" style="170"/>
    <col min="13" max="13" width="10.28515625" style="170" bestFit="1" customWidth="1"/>
    <col min="14" max="16384" width="9.140625" style="170"/>
  </cols>
  <sheetData>
    <row r="1" spans="1:10" s="162" customFormat="1" ht="264.75" hidden="1" customHeight="1">
      <c r="A1" s="159" t="s">
        <v>318</v>
      </c>
      <c r="B1" s="160" t="s">
        <v>317</v>
      </c>
      <c r="C1" s="161" t="s">
        <v>319</v>
      </c>
    </row>
    <row r="2" spans="1:10" s="166" customFormat="1" ht="409.5" hidden="1">
      <c r="A2" s="163" t="s">
        <v>318</v>
      </c>
      <c r="B2" s="164" t="s">
        <v>317</v>
      </c>
      <c r="C2" s="165" t="s">
        <v>316</v>
      </c>
    </row>
    <row r="3" spans="1:10" s="311" customFormat="1">
      <c r="A3" s="846"/>
      <c r="B3" s="837"/>
      <c r="C3" s="841" t="s">
        <v>823</v>
      </c>
      <c r="D3" s="844"/>
      <c r="E3" s="837"/>
      <c r="G3" s="847"/>
    </row>
    <row r="4" spans="1:10" s="311" customFormat="1">
      <c r="A4" s="836"/>
      <c r="B4" s="837"/>
      <c r="C4" s="841" t="s">
        <v>785</v>
      </c>
      <c r="D4" s="844"/>
      <c r="E4" s="837"/>
      <c r="G4" s="847"/>
    </row>
    <row r="5" spans="1:10" s="311" customFormat="1">
      <c r="A5" s="836"/>
      <c r="B5" s="837"/>
      <c r="C5" s="841" t="s">
        <v>786</v>
      </c>
      <c r="D5" s="844"/>
      <c r="E5" s="837"/>
      <c r="G5" s="847"/>
    </row>
    <row r="6" spans="1:10" s="311" customFormat="1">
      <c r="A6" s="836"/>
      <c r="B6" s="837"/>
      <c r="C6" s="841" t="s">
        <v>788</v>
      </c>
      <c r="D6" s="844"/>
      <c r="E6" s="837"/>
      <c r="G6" s="847"/>
    </row>
    <row r="7" spans="1:10" s="166" customFormat="1">
      <c r="A7" s="146"/>
      <c r="B7" s="998"/>
      <c r="C7" s="998"/>
    </row>
    <row r="8" spans="1:10" s="166" customFormat="1">
      <c r="A8" s="932" t="s">
        <v>90</v>
      </c>
      <c r="B8" s="932"/>
      <c r="C8" s="932"/>
      <c r="D8" s="952"/>
      <c r="E8" s="952"/>
    </row>
    <row r="9" spans="1:10" s="166" customFormat="1" ht="37.5" customHeight="1">
      <c r="A9" s="930" t="s">
        <v>632</v>
      </c>
      <c r="B9" s="930"/>
      <c r="C9" s="930"/>
      <c r="D9" s="996"/>
      <c r="E9" s="996"/>
    </row>
    <row r="10" spans="1:10" s="166" customFormat="1" ht="12" customHeight="1">
      <c r="A10" s="146"/>
      <c r="B10" s="146"/>
      <c r="C10" s="167"/>
    </row>
    <row r="11" spans="1:10" s="166" customFormat="1" ht="87" customHeight="1">
      <c r="A11" s="168" t="s">
        <v>0</v>
      </c>
      <c r="B11" s="168" t="s">
        <v>91</v>
      </c>
      <c r="C11" s="168" t="s">
        <v>320</v>
      </c>
      <c r="D11" s="158" t="s">
        <v>321</v>
      </c>
      <c r="E11" s="158" t="s">
        <v>322</v>
      </c>
    </row>
    <row r="12" spans="1:10">
      <c r="A12" s="171" t="s">
        <v>315</v>
      </c>
      <c r="B12" s="536" t="s">
        <v>314</v>
      </c>
      <c r="C12" s="515">
        <v>18306.3</v>
      </c>
      <c r="D12" s="329">
        <v>18306.3</v>
      </c>
      <c r="E12" s="330">
        <f>D12/C12*100</f>
        <v>100</v>
      </c>
      <c r="F12" s="640"/>
      <c r="G12" s="169"/>
      <c r="J12" s="574"/>
    </row>
    <row r="13" spans="1:10">
      <c r="A13" s="171" t="s">
        <v>313</v>
      </c>
      <c r="B13" s="536" t="s">
        <v>312</v>
      </c>
      <c r="C13" s="515">
        <v>82543</v>
      </c>
      <c r="D13" s="329">
        <v>82543</v>
      </c>
      <c r="E13" s="330">
        <f t="shared" ref="E13:E57" si="0">D13/C13*100</f>
        <v>100</v>
      </c>
      <c r="F13" s="640"/>
      <c r="G13" s="169"/>
      <c r="J13" s="574"/>
    </row>
    <row r="14" spans="1:10">
      <c r="A14" s="171" t="s">
        <v>311</v>
      </c>
      <c r="B14" s="536" t="s">
        <v>310</v>
      </c>
      <c r="C14" s="515">
        <v>97488.5</v>
      </c>
      <c r="D14" s="329">
        <v>97488.5</v>
      </c>
      <c r="E14" s="330">
        <f t="shared" si="0"/>
        <v>100</v>
      </c>
      <c r="F14" s="640"/>
      <c r="G14" s="169"/>
      <c r="J14" s="574"/>
    </row>
    <row r="15" spans="1:10">
      <c r="A15" s="171" t="s">
        <v>309</v>
      </c>
      <c r="B15" s="536" t="s">
        <v>308</v>
      </c>
      <c r="C15" s="515">
        <v>27659</v>
      </c>
      <c r="D15" s="329">
        <v>27658.600000000002</v>
      </c>
      <c r="E15" s="330">
        <f t="shared" si="0"/>
        <v>99.998553816117735</v>
      </c>
      <c r="F15" s="640"/>
      <c r="G15" s="169"/>
      <c r="J15" s="574"/>
    </row>
    <row r="16" spans="1:10">
      <c r="A16" s="171" t="s">
        <v>307</v>
      </c>
      <c r="B16" s="536" t="s">
        <v>306</v>
      </c>
      <c r="C16" s="515">
        <v>114232.4</v>
      </c>
      <c r="D16" s="329">
        <v>114232.40000000001</v>
      </c>
      <c r="E16" s="330">
        <f t="shared" si="0"/>
        <v>100.00000000000003</v>
      </c>
      <c r="F16" s="640"/>
      <c r="G16" s="169"/>
      <c r="J16" s="574"/>
    </row>
    <row r="17" spans="1:10">
      <c r="A17" s="171" t="s">
        <v>305</v>
      </c>
      <c r="B17" s="536" t="s">
        <v>304</v>
      </c>
      <c r="C17" s="515">
        <v>49213.7</v>
      </c>
      <c r="D17" s="329">
        <v>49213.600000000006</v>
      </c>
      <c r="E17" s="330">
        <f t="shared" si="0"/>
        <v>99.999796804548353</v>
      </c>
      <c r="F17" s="640"/>
      <c r="G17" s="169"/>
      <c r="J17" s="574"/>
    </row>
    <row r="18" spans="1:10">
      <c r="A18" s="171" t="s">
        <v>303</v>
      </c>
      <c r="B18" s="536" t="s">
        <v>302</v>
      </c>
      <c r="C18" s="515">
        <v>65588.3</v>
      </c>
      <c r="D18" s="329">
        <v>65588.3</v>
      </c>
      <c r="E18" s="330">
        <f t="shared" si="0"/>
        <v>100</v>
      </c>
      <c r="F18" s="640"/>
      <c r="G18" s="169"/>
      <c r="J18" s="574"/>
    </row>
    <row r="19" spans="1:10">
      <c r="A19" s="171" t="s">
        <v>301</v>
      </c>
      <c r="B19" s="536" t="s">
        <v>300</v>
      </c>
      <c r="C19" s="515">
        <v>27622.2</v>
      </c>
      <c r="D19" s="329">
        <v>27622.2</v>
      </c>
      <c r="E19" s="330">
        <f t="shared" si="0"/>
        <v>100</v>
      </c>
      <c r="F19" s="640"/>
      <c r="G19" s="169"/>
      <c r="J19" s="574"/>
    </row>
    <row r="20" spans="1:10">
      <c r="A20" s="171" t="s">
        <v>299</v>
      </c>
      <c r="B20" s="536" t="s">
        <v>298</v>
      </c>
      <c r="C20" s="515">
        <v>72742.600000000006</v>
      </c>
      <c r="D20" s="329">
        <v>72742.600000000006</v>
      </c>
      <c r="E20" s="330">
        <f t="shared" si="0"/>
        <v>100</v>
      </c>
      <c r="F20" s="640"/>
      <c r="G20" s="169"/>
      <c r="J20" s="574"/>
    </row>
    <row r="21" spans="1:10">
      <c r="A21" s="171" t="s">
        <v>297</v>
      </c>
      <c r="B21" s="536" t="s">
        <v>296</v>
      </c>
      <c r="C21" s="515">
        <v>20811.5</v>
      </c>
      <c r="D21" s="329">
        <v>20811.5</v>
      </c>
      <c r="E21" s="330">
        <f t="shared" si="0"/>
        <v>100</v>
      </c>
      <c r="F21" s="640"/>
      <c r="G21" s="169"/>
      <c r="J21" s="574"/>
    </row>
    <row r="22" spans="1:10">
      <c r="A22" s="171" t="s">
        <v>295</v>
      </c>
      <c r="B22" s="536" t="s">
        <v>294</v>
      </c>
      <c r="C22" s="515">
        <v>52980.7</v>
      </c>
      <c r="D22" s="329">
        <v>52980.700000000004</v>
      </c>
      <c r="E22" s="330">
        <f t="shared" si="0"/>
        <v>100.00000000000003</v>
      </c>
      <c r="F22" s="640"/>
      <c r="G22" s="169"/>
      <c r="J22" s="574"/>
    </row>
    <row r="23" spans="1:10">
      <c r="A23" s="171" t="s">
        <v>293</v>
      </c>
      <c r="B23" s="536" t="s">
        <v>292</v>
      </c>
      <c r="C23" s="515">
        <v>53093.4</v>
      </c>
      <c r="D23" s="329">
        <v>53093.4</v>
      </c>
      <c r="E23" s="330">
        <f t="shared" si="0"/>
        <v>100</v>
      </c>
      <c r="F23" s="640"/>
      <c r="G23" s="169"/>
      <c r="J23" s="574"/>
    </row>
    <row r="24" spans="1:10">
      <c r="A24" s="171" t="s">
        <v>291</v>
      </c>
      <c r="B24" s="536" t="s">
        <v>290</v>
      </c>
      <c r="C24" s="515">
        <v>68525.100000000006</v>
      </c>
      <c r="D24" s="329">
        <v>68525.100000000006</v>
      </c>
      <c r="E24" s="330">
        <f t="shared" si="0"/>
        <v>100</v>
      </c>
      <c r="F24" s="640"/>
      <c r="G24" s="169"/>
      <c r="J24" s="574"/>
    </row>
    <row r="25" spans="1:10">
      <c r="A25" s="171" t="s">
        <v>289</v>
      </c>
      <c r="B25" s="536" t="s">
        <v>288</v>
      </c>
      <c r="C25" s="515">
        <v>38768.400000000001</v>
      </c>
      <c r="D25" s="329">
        <v>38729.4</v>
      </c>
      <c r="E25" s="330">
        <f t="shared" si="0"/>
        <v>99.899402606246326</v>
      </c>
      <c r="F25" s="640"/>
      <c r="G25" s="169"/>
      <c r="J25" s="574"/>
    </row>
    <row r="26" spans="1:10">
      <c r="A26" s="171" t="s">
        <v>287</v>
      </c>
      <c r="B26" s="536" t="s">
        <v>286</v>
      </c>
      <c r="C26" s="515">
        <v>27193.599999999999</v>
      </c>
      <c r="D26" s="329">
        <v>27193.5</v>
      </c>
      <c r="E26" s="330">
        <f t="shared" si="0"/>
        <v>99.999632266415631</v>
      </c>
      <c r="F26" s="640"/>
      <c r="G26" s="169"/>
      <c r="J26" s="574"/>
    </row>
    <row r="27" spans="1:10">
      <c r="A27" s="171" t="s">
        <v>285</v>
      </c>
      <c r="B27" s="536" t="s">
        <v>284</v>
      </c>
      <c r="C27" s="515">
        <v>60250.3</v>
      </c>
      <c r="D27" s="329">
        <v>60250.3</v>
      </c>
      <c r="E27" s="330">
        <f t="shared" si="0"/>
        <v>100</v>
      </c>
      <c r="F27" s="640"/>
      <c r="G27" s="169"/>
      <c r="J27" s="574"/>
    </row>
    <row r="28" spans="1:10">
      <c r="A28" s="171" t="s">
        <v>283</v>
      </c>
      <c r="B28" s="536" t="s">
        <v>282</v>
      </c>
      <c r="C28" s="515">
        <v>36723.4</v>
      </c>
      <c r="D28" s="329">
        <v>36723.4</v>
      </c>
      <c r="E28" s="330">
        <f t="shared" si="0"/>
        <v>100</v>
      </c>
      <c r="F28" s="640"/>
      <c r="G28" s="169"/>
      <c r="J28" s="574"/>
    </row>
    <row r="29" spans="1:10">
      <c r="A29" s="171" t="s">
        <v>281</v>
      </c>
      <c r="B29" s="536" t="s">
        <v>280</v>
      </c>
      <c r="C29" s="515">
        <v>38252.9</v>
      </c>
      <c r="D29" s="329">
        <v>38252.9</v>
      </c>
      <c r="E29" s="330">
        <f t="shared" si="0"/>
        <v>100</v>
      </c>
      <c r="F29" s="640"/>
      <c r="G29" s="169"/>
      <c r="J29" s="574"/>
    </row>
    <row r="30" spans="1:10">
      <c r="A30" s="171" t="s">
        <v>279</v>
      </c>
      <c r="B30" s="536" t="s">
        <v>278</v>
      </c>
      <c r="C30" s="515">
        <v>51672.299999999996</v>
      </c>
      <c r="D30" s="329">
        <v>51672.3</v>
      </c>
      <c r="E30" s="330">
        <f t="shared" si="0"/>
        <v>100.00000000000003</v>
      </c>
      <c r="F30" s="640"/>
      <c r="G30" s="169"/>
      <c r="J30" s="574"/>
    </row>
    <row r="31" spans="1:10">
      <c r="A31" s="171" t="s">
        <v>277</v>
      </c>
      <c r="B31" s="536" t="s">
        <v>276</v>
      </c>
      <c r="C31" s="515">
        <v>24521</v>
      </c>
      <c r="D31" s="329">
        <v>24521</v>
      </c>
      <c r="E31" s="330">
        <f t="shared" si="0"/>
        <v>100</v>
      </c>
      <c r="F31" s="640"/>
      <c r="G31" s="169"/>
      <c r="J31" s="574"/>
    </row>
    <row r="32" spans="1:10">
      <c r="A32" s="171" t="s">
        <v>275</v>
      </c>
      <c r="B32" s="536" t="s">
        <v>274</v>
      </c>
      <c r="C32" s="515">
        <v>24486.3</v>
      </c>
      <c r="D32" s="329">
        <v>24486.300000000003</v>
      </c>
      <c r="E32" s="330">
        <f t="shared" si="0"/>
        <v>100.00000000000003</v>
      </c>
      <c r="F32" s="640"/>
      <c r="G32" s="169"/>
      <c r="J32" s="574"/>
    </row>
    <row r="33" spans="1:10">
      <c r="A33" s="171" t="s">
        <v>273</v>
      </c>
      <c r="B33" s="536" t="s">
        <v>272</v>
      </c>
      <c r="C33" s="515">
        <v>90520.6</v>
      </c>
      <c r="D33" s="329">
        <v>90520.6</v>
      </c>
      <c r="E33" s="330">
        <f t="shared" si="0"/>
        <v>100</v>
      </c>
      <c r="F33" s="640"/>
      <c r="G33" s="169"/>
      <c r="J33" s="574"/>
    </row>
    <row r="34" spans="1:10">
      <c r="A34" s="171" t="s">
        <v>271</v>
      </c>
      <c r="B34" s="536" t="s">
        <v>270</v>
      </c>
      <c r="C34" s="515">
        <v>54915.9</v>
      </c>
      <c r="D34" s="329">
        <v>54915.9</v>
      </c>
      <c r="E34" s="330">
        <f t="shared" si="0"/>
        <v>100</v>
      </c>
      <c r="F34" s="640"/>
      <c r="G34" s="169"/>
      <c r="J34" s="574"/>
    </row>
    <row r="35" spans="1:10">
      <c r="A35" s="171" t="s">
        <v>269</v>
      </c>
      <c r="B35" s="536" t="s">
        <v>268</v>
      </c>
      <c r="C35" s="515">
        <v>44209.5</v>
      </c>
      <c r="D35" s="329">
        <v>44209.5</v>
      </c>
      <c r="E35" s="330">
        <f t="shared" si="0"/>
        <v>100</v>
      </c>
      <c r="F35" s="640"/>
      <c r="G35" s="169"/>
      <c r="J35" s="574"/>
    </row>
    <row r="36" spans="1:10">
      <c r="A36" s="171" t="s">
        <v>267</v>
      </c>
      <c r="B36" s="536" t="s">
        <v>266</v>
      </c>
      <c r="C36" s="515">
        <v>74601.899999999994</v>
      </c>
      <c r="D36" s="329">
        <v>74601.900000000009</v>
      </c>
      <c r="E36" s="330">
        <f t="shared" si="0"/>
        <v>100.00000000000003</v>
      </c>
      <c r="F36" s="640"/>
      <c r="G36" s="169"/>
      <c r="J36" s="574"/>
    </row>
    <row r="37" spans="1:10">
      <c r="A37" s="171" t="s">
        <v>265</v>
      </c>
      <c r="B37" s="536" t="s">
        <v>264</v>
      </c>
      <c r="C37" s="515">
        <v>63327.7</v>
      </c>
      <c r="D37" s="329">
        <v>63327.700000000004</v>
      </c>
      <c r="E37" s="330">
        <f t="shared" si="0"/>
        <v>100.00000000000003</v>
      </c>
      <c r="F37" s="640"/>
      <c r="G37" s="169"/>
      <c r="J37" s="574"/>
    </row>
    <row r="38" spans="1:10" ht="37.5">
      <c r="A38" s="171" t="s">
        <v>263</v>
      </c>
      <c r="B38" s="172" t="s">
        <v>356</v>
      </c>
      <c r="C38" s="515">
        <v>71292.399999999994</v>
      </c>
      <c r="D38" s="329">
        <v>71292.400000000009</v>
      </c>
      <c r="E38" s="330">
        <f t="shared" si="0"/>
        <v>100.00000000000003</v>
      </c>
      <c r="F38" s="640"/>
      <c r="G38" s="169"/>
      <c r="J38" s="574"/>
    </row>
    <row r="39" spans="1:10">
      <c r="A39" s="171" t="s">
        <v>223</v>
      </c>
      <c r="B39" s="536" t="s">
        <v>261</v>
      </c>
      <c r="C39" s="515">
        <v>44671.6</v>
      </c>
      <c r="D39" s="329">
        <v>44671.600000000006</v>
      </c>
      <c r="E39" s="330">
        <f t="shared" si="0"/>
        <v>100.00000000000003</v>
      </c>
      <c r="F39" s="640"/>
      <c r="G39" s="169"/>
      <c r="J39" s="574"/>
    </row>
    <row r="40" spans="1:10">
      <c r="A40" s="171" t="s">
        <v>260</v>
      </c>
      <c r="B40" s="536" t="s">
        <v>259</v>
      </c>
      <c r="C40" s="515">
        <v>32000.6</v>
      </c>
      <c r="D40" s="329">
        <v>32000.600000000002</v>
      </c>
      <c r="E40" s="330">
        <f t="shared" si="0"/>
        <v>100.00000000000003</v>
      </c>
      <c r="F40" s="640"/>
      <c r="G40" s="169"/>
      <c r="J40" s="574"/>
    </row>
    <row r="41" spans="1:10">
      <c r="A41" s="171" t="s">
        <v>258</v>
      </c>
      <c r="B41" s="536" t="s">
        <v>257</v>
      </c>
      <c r="C41" s="515">
        <v>98322.4</v>
      </c>
      <c r="D41" s="329">
        <v>98322.400000000009</v>
      </c>
      <c r="E41" s="330">
        <f t="shared" si="0"/>
        <v>100.00000000000003</v>
      </c>
      <c r="F41" s="640"/>
      <c r="G41" s="169"/>
      <c r="J41" s="574"/>
    </row>
    <row r="42" spans="1:10">
      <c r="A42" s="171" t="s">
        <v>256</v>
      </c>
      <c r="B42" s="536" t="s">
        <v>255</v>
      </c>
      <c r="C42" s="515">
        <v>50504</v>
      </c>
      <c r="D42" s="329">
        <v>50504</v>
      </c>
      <c r="E42" s="330">
        <f t="shared" si="0"/>
        <v>100</v>
      </c>
      <c r="F42" s="640"/>
      <c r="G42" s="169"/>
      <c r="J42" s="574"/>
    </row>
    <row r="43" spans="1:10">
      <c r="A43" s="171" t="s">
        <v>254</v>
      </c>
      <c r="B43" s="536" t="s">
        <v>253</v>
      </c>
      <c r="C43" s="515">
        <v>27377.3</v>
      </c>
      <c r="D43" s="329">
        <v>27377.300000000003</v>
      </c>
      <c r="E43" s="330">
        <f t="shared" si="0"/>
        <v>100.00000000000003</v>
      </c>
      <c r="F43" s="640"/>
      <c r="G43" s="169"/>
      <c r="J43" s="574"/>
    </row>
    <row r="44" spans="1:10">
      <c r="A44" s="171" t="s">
        <v>252</v>
      </c>
      <c r="B44" s="536" t="s">
        <v>251</v>
      </c>
      <c r="C44" s="515">
        <v>23850</v>
      </c>
      <c r="D44" s="329">
        <v>23850</v>
      </c>
      <c r="E44" s="330">
        <f t="shared" si="0"/>
        <v>100</v>
      </c>
      <c r="F44" s="640"/>
      <c r="G44" s="169"/>
      <c r="J44" s="574"/>
    </row>
    <row r="45" spans="1:10">
      <c r="A45" s="171" t="s">
        <v>250</v>
      </c>
      <c r="B45" s="536" t="s">
        <v>249</v>
      </c>
      <c r="C45" s="515">
        <v>49755.199999999997</v>
      </c>
      <c r="D45" s="329">
        <v>49755.200000000004</v>
      </c>
      <c r="E45" s="330">
        <f t="shared" si="0"/>
        <v>100.00000000000003</v>
      </c>
      <c r="F45" s="640"/>
      <c r="G45" s="169"/>
      <c r="J45" s="574"/>
    </row>
    <row r="46" spans="1:10">
      <c r="A46" s="171" t="s">
        <v>248</v>
      </c>
      <c r="B46" s="536" t="s">
        <v>247</v>
      </c>
      <c r="C46" s="515">
        <v>51319.3</v>
      </c>
      <c r="D46" s="329">
        <v>51319.200000000004</v>
      </c>
      <c r="E46" s="330">
        <f t="shared" si="0"/>
        <v>99.999805141535447</v>
      </c>
      <c r="F46" s="640"/>
      <c r="G46" s="169"/>
      <c r="J46" s="574"/>
    </row>
    <row r="47" spans="1:10">
      <c r="A47" s="171" t="s">
        <v>246</v>
      </c>
      <c r="B47" s="536" t="s">
        <v>245</v>
      </c>
      <c r="C47" s="515">
        <v>55626.400000000001</v>
      </c>
      <c r="D47" s="329">
        <v>55626.400000000001</v>
      </c>
      <c r="E47" s="330">
        <f t="shared" si="0"/>
        <v>100</v>
      </c>
      <c r="F47" s="640"/>
      <c r="G47" s="169"/>
      <c r="J47" s="574"/>
    </row>
    <row r="48" spans="1:10">
      <c r="A48" s="171" t="s">
        <v>244</v>
      </c>
      <c r="B48" s="536" t="s">
        <v>243</v>
      </c>
      <c r="C48" s="515">
        <v>50688.1</v>
      </c>
      <c r="D48" s="329">
        <v>50688.100000000006</v>
      </c>
      <c r="E48" s="330">
        <f t="shared" si="0"/>
        <v>100.00000000000003</v>
      </c>
      <c r="F48" s="640"/>
      <c r="G48" s="169"/>
      <c r="J48" s="574"/>
    </row>
    <row r="49" spans="1:10">
      <c r="A49" s="171" t="s">
        <v>242</v>
      </c>
      <c r="B49" s="536" t="s">
        <v>241</v>
      </c>
      <c r="C49" s="515">
        <v>55112.1</v>
      </c>
      <c r="D49" s="329">
        <v>55112.100000000006</v>
      </c>
      <c r="E49" s="330">
        <f t="shared" si="0"/>
        <v>100.00000000000003</v>
      </c>
      <c r="F49" s="640"/>
      <c r="G49" s="169"/>
      <c r="J49" s="574"/>
    </row>
    <row r="50" spans="1:10">
      <c r="A50" s="171" t="s">
        <v>240</v>
      </c>
      <c r="B50" s="536" t="s">
        <v>239</v>
      </c>
      <c r="C50" s="515">
        <v>45895.6</v>
      </c>
      <c r="D50" s="329">
        <v>45895.600000000006</v>
      </c>
      <c r="E50" s="330">
        <f t="shared" si="0"/>
        <v>100.00000000000003</v>
      </c>
      <c r="F50" s="640"/>
      <c r="G50" s="169"/>
      <c r="J50" s="574"/>
    </row>
    <row r="51" spans="1:10">
      <c r="A51" s="171" t="s">
        <v>238</v>
      </c>
      <c r="B51" s="536" t="s">
        <v>237</v>
      </c>
      <c r="C51" s="515">
        <v>34653.599999999999</v>
      </c>
      <c r="D51" s="329">
        <v>34653.599999999999</v>
      </c>
      <c r="E51" s="330">
        <f t="shared" si="0"/>
        <v>100</v>
      </c>
      <c r="F51" s="640"/>
      <c r="G51" s="169"/>
      <c r="J51" s="574"/>
    </row>
    <row r="52" spans="1:10">
      <c r="A52" s="171" t="s">
        <v>236</v>
      </c>
      <c r="B52" s="536" t="s">
        <v>84</v>
      </c>
      <c r="C52" s="515">
        <v>39554.9</v>
      </c>
      <c r="D52" s="329">
        <v>39554.9</v>
      </c>
      <c r="E52" s="330">
        <f t="shared" si="0"/>
        <v>100</v>
      </c>
      <c r="F52" s="640"/>
      <c r="G52" s="169"/>
      <c r="J52" s="574"/>
    </row>
    <row r="53" spans="1:10">
      <c r="A53" s="171" t="s">
        <v>235</v>
      </c>
      <c r="B53" s="536" t="s">
        <v>85</v>
      </c>
      <c r="C53" s="515">
        <v>10937.9</v>
      </c>
      <c r="D53" s="329">
        <v>10937.900000000001</v>
      </c>
      <c r="E53" s="330">
        <f t="shared" si="0"/>
        <v>100.00000000000003</v>
      </c>
      <c r="F53" s="640"/>
      <c r="G53" s="169"/>
      <c r="J53" s="574"/>
    </row>
    <row r="54" spans="1:10">
      <c r="A54" s="171" t="s">
        <v>234</v>
      </c>
      <c r="B54" s="536" t="s">
        <v>86</v>
      </c>
      <c r="C54" s="515">
        <v>12080</v>
      </c>
      <c r="D54" s="329">
        <v>12080</v>
      </c>
      <c r="E54" s="330">
        <f t="shared" si="0"/>
        <v>100</v>
      </c>
      <c r="F54" s="640"/>
      <c r="G54" s="169"/>
      <c r="J54" s="574"/>
    </row>
    <row r="55" spans="1:10">
      <c r="A55" s="171" t="s">
        <v>324</v>
      </c>
      <c r="B55" s="536" t="s">
        <v>87</v>
      </c>
      <c r="C55" s="515">
        <v>19699</v>
      </c>
      <c r="D55" s="329">
        <v>19699</v>
      </c>
      <c r="E55" s="330">
        <f t="shared" si="0"/>
        <v>100</v>
      </c>
      <c r="F55" s="640"/>
      <c r="G55" s="169"/>
      <c r="J55" s="574"/>
    </row>
    <row r="56" spans="1:10">
      <c r="A56" s="171" t="s">
        <v>323</v>
      </c>
      <c r="B56" s="536" t="s">
        <v>88</v>
      </c>
      <c r="C56" s="515">
        <v>48887.3</v>
      </c>
      <c r="D56" s="329">
        <v>48887.3</v>
      </c>
      <c r="E56" s="330">
        <f t="shared" si="0"/>
        <v>100</v>
      </c>
      <c r="F56" s="640"/>
      <c r="G56" s="169"/>
      <c r="J56" s="574"/>
    </row>
    <row r="57" spans="1:10">
      <c r="A57" s="171"/>
      <c r="B57" s="536" t="s">
        <v>89</v>
      </c>
      <c r="C57" s="537">
        <f>SUM(C12:C56)</f>
        <v>2202478.2000000002</v>
      </c>
      <c r="D57" s="330">
        <f>SUM(D12:D56)</f>
        <v>2202438.5</v>
      </c>
      <c r="E57" s="330">
        <f t="shared" si="0"/>
        <v>99.998197484996666</v>
      </c>
      <c r="F57" s="640"/>
      <c r="G57" s="169"/>
    </row>
    <row r="58" spans="1:10">
      <c r="D58" s="176"/>
      <c r="E58" s="176"/>
    </row>
    <row r="59" spans="1:10">
      <c r="A59" s="997" t="s">
        <v>92</v>
      </c>
      <c r="B59" s="997"/>
      <c r="C59" s="997"/>
      <c r="D59" s="952"/>
      <c r="E59" s="952"/>
    </row>
    <row r="60" spans="1:10">
      <c r="C60" s="177"/>
    </row>
    <row r="62" spans="1:10">
      <c r="C62" s="639"/>
      <c r="D62" s="639"/>
    </row>
  </sheetData>
  <customSheetViews>
    <customSheetView guid="{4165943C-756F-4CCF-9247-CE2CFD5C8A6E}" showPageBreaks="1" showRowCol="0" printArea="1" hiddenRows="1" showRuler="0" topLeftCell="A3">
      <selection activeCell="D55" sqref="D55"/>
      <pageMargins left="0.78740157480314965" right="0.39370078740157483" top="0.74803149606299213" bottom="0.74803149606299213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showPageBreaks="1" hiddenRows="1" view="pageLayout" topLeftCell="A48">
      <selection activeCell="E9" sqref="E9:E54"/>
      <pageMargins left="0.78740157480314965" right="0.39370078740157483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B576D719-61CB-4288-93D5-A83B12AD9238}" showPageBreaks="1" hiddenRows="1" topLeftCell="A3">
      <selection activeCell="G25" sqref="G25"/>
      <pageMargins left="0.78740157480314965" right="0.39370078740157483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9FFDC49B-567C-47F9-93E0-A54EE725B9D9}" showPageBreaks="1" hiddenRows="1" view="pageLayout" topLeftCell="A3">
      <selection activeCell="A7" sqref="A7"/>
      <pageMargins left="0.78740157480314965" right="0.39370078740157483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B9701563-F2EF-4C17-B079-4522B0CA7DD0}" showPageBreaks="1" hiddenRows="1" view="pageLayout" topLeftCell="A3">
      <selection activeCell="A7" sqref="A7"/>
      <pageMargins left="0.78740157480314965" right="0.39370078740157483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EC5ECEBF-80FC-40BF-929A-770EFCFFC9BA}" showPageBreaks="1" hiddenRows="1" view="pageLayout" topLeftCell="A3">
      <selection activeCell="A7" sqref="A7"/>
      <pageMargins left="0.78740157480314965" right="0.39370078740157483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6F7F94C3-6637-4894-B83A-C8AF9202C62B}" showPageBreaks="1" hiddenRows="1" topLeftCell="A3">
      <selection activeCell="A9" sqref="A9:B54"/>
      <pageMargins left="0.78740157480314965" right="0.39370078740157483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  <customSheetView guid="{5C07212E-82C1-4D83-BD39-AC2BD6D97870}" showPageBreaks="1" hiddenRows="1" view="pageLayout" topLeftCell="A3">
      <selection activeCell="D34" sqref="D34"/>
      <pageMargins left="0.78740157480314965" right="0.39370078740157483" top="0.74803149606299213" bottom="0.74803149606299213" header="0.31496062992125984" footer="0.31496062992125984"/>
      <pageSetup paperSize="9" orientation="portrait" r:id="rId8"/>
      <headerFooter differentFirst="1">
        <oddHeader>&amp;C&amp;P</oddHeader>
      </headerFooter>
    </customSheetView>
    <customSheetView guid="{D3711D91-0EFF-403F-B1CB-699C878CEC92}" showRowCol="0" hiddenRows="1" showRuler="0" topLeftCell="A3">
      <selection activeCell="D55" sqref="D55"/>
      <pageMargins left="0.78740157480314965" right="0.39370078740157483" top="0.74803149606299213" bottom="0.74803149606299213" header="0.31496062992125984" footer="0.31496062992125984"/>
      <pageSetup paperSize="9" orientation="portrait" r:id="rId9"/>
      <headerFooter differentFirst="1">
        <oddHeader>&amp;C&amp;P</oddHeader>
      </headerFooter>
    </customSheetView>
  </customSheetViews>
  <mergeCells count="4">
    <mergeCell ref="A9:E9"/>
    <mergeCell ref="A8:E8"/>
    <mergeCell ref="A59:E59"/>
    <mergeCell ref="B7:C7"/>
  </mergeCells>
  <pageMargins left="0.98425196850393704" right="0.39370078740157483" top="0.82677165354330717" bottom="0.62992125984251968" header="0.39370078740157483" footer="0.31496062992125984"/>
  <pageSetup paperSize="9" orientation="portrait" r:id="rId10"/>
  <headerFooter differentFirst="1">
    <oddHeader>&amp;C&amp;P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0"/>
  </sheetPr>
  <dimension ref="A1:G30"/>
  <sheetViews>
    <sheetView workbookViewId="0">
      <selection activeCell="L25" sqref="L25"/>
    </sheetView>
  </sheetViews>
  <sheetFormatPr defaultRowHeight="18.75"/>
  <cols>
    <col min="1" max="1" width="5.7109375" style="235" customWidth="1"/>
    <col min="2" max="2" width="39.140625" style="235" customWidth="1"/>
    <col min="3" max="3" width="15" style="235" customWidth="1"/>
    <col min="4" max="4" width="13.28515625" style="235" customWidth="1"/>
    <col min="5" max="5" width="13" style="235" customWidth="1"/>
    <col min="6" max="6" width="9.140625" style="235"/>
    <col min="7" max="7" width="28.140625" style="235" customWidth="1"/>
    <col min="8" max="8" width="22.5703125" style="235" customWidth="1"/>
    <col min="9" max="9" width="21" style="235" customWidth="1"/>
    <col min="10" max="249" width="9.140625" style="235"/>
    <col min="250" max="250" width="5.7109375" style="235" customWidth="1"/>
    <col min="251" max="251" width="60.85546875" style="235" customWidth="1"/>
    <col min="252" max="252" width="18.5703125" style="235" customWidth="1"/>
    <col min="253" max="253" width="9.140625" style="235"/>
    <col min="254" max="254" width="9.85546875" style="235" bestFit="1" customWidth="1"/>
    <col min="255" max="255" width="12.42578125" style="235" bestFit="1" customWidth="1"/>
    <col min="256" max="505" width="9.140625" style="235"/>
    <col min="506" max="506" width="5.7109375" style="235" customWidth="1"/>
    <col min="507" max="507" width="60.85546875" style="235" customWidth="1"/>
    <col min="508" max="508" width="18.5703125" style="235" customWidth="1"/>
    <col min="509" max="509" width="9.140625" style="235"/>
    <col min="510" max="510" width="9.85546875" style="235" bestFit="1" customWidth="1"/>
    <col min="511" max="511" width="12.42578125" style="235" bestFit="1" customWidth="1"/>
    <col min="512" max="761" width="9.140625" style="235"/>
    <col min="762" max="762" width="5.7109375" style="235" customWidth="1"/>
    <col min="763" max="763" width="60.85546875" style="235" customWidth="1"/>
    <col min="764" max="764" width="18.5703125" style="235" customWidth="1"/>
    <col min="765" max="765" width="9.140625" style="235"/>
    <col min="766" max="766" width="9.85546875" style="235" bestFit="1" customWidth="1"/>
    <col min="767" max="767" width="12.42578125" style="235" bestFit="1" customWidth="1"/>
    <col min="768" max="1017" width="9.140625" style="235"/>
    <col min="1018" max="1018" width="5.7109375" style="235" customWidth="1"/>
    <col min="1019" max="1019" width="60.85546875" style="235" customWidth="1"/>
    <col min="1020" max="1020" width="18.5703125" style="235" customWidth="1"/>
    <col min="1021" max="1021" width="9.140625" style="235"/>
    <col min="1022" max="1022" width="9.85546875" style="235" bestFit="1" customWidth="1"/>
    <col min="1023" max="1023" width="12.42578125" style="235" bestFit="1" customWidth="1"/>
    <col min="1024" max="1273" width="9.140625" style="235"/>
    <col min="1274" max="1274" width="5.7109375" style="235" customWidth="1"/>
    <col min="1275" max="1275" width="60.85546875" style="235" customWidth="1"/>
    <col min="1276" max="1276" width="18.5703125" style="235" customWidth="1"/>
    <col min="1277" max="1277" width="9.140625" style="235"/>
    <col min="1278" max="1278" width="9.85546875" style="235" bestFit="1" customWidth="1"/>
    <col min="1279" max="1279" width="12.42578125" style="235" bestFit="1" customWidth="1"/>
    <col min="1280" max="1529" width="9.140625" style="235"/>
    <col min="1530" max="1530" width="5.7109375" style="235" customWidth="1"/>
    <col min="1531" max="1531" width="60.85546875" style="235" customWidth="1"/>
    <col min="1532" max="1532" width="18.5703125" style="235" customWidth="1"/>
    <col min="1533" max="1533" width="9.140625" style="235"/>
    <col min="1534" max="1534" width="9.85546875" style="235" bestFit="1" customWidth="1"/>
    <col min="1535" max="1535" width="12.42578125" style="235" bestFit="1" customWidth="1"/>
    <col min="1536" max="1785" width="9.140625" style="235"/>
    <col min="1786" max="1786" width="5.7109375" style="235" customWidth="1"/>
    <col min="1787" max="1787" width="60.85546875" style="235" customWidth="1"/>
    <col min="1788" max="1788" width="18.5703125" style="235" customWidth="1"/>
    <col min="1789" max="1789" width="9.140625" style="235"/>
    <col min="1790" max="1790" width="9.85546875" style="235" bestFit="1" customWidth="1"/>
    <col min="1791" max="1791" width="12.42578125" style="235" bestFit="1" customWidth="1"/>
    <col min="1792" max="2041" width="9.140625" style="235"/>
    <col min="2042" max="2042" width="5.7109375" style="235" customWidth="1"/>
    <col min="2043" max="2043" width="60.85546875" style="235" customWidth="1"/>
    <col min="2044" max="2044" width="18.5703125" style="235" customWidth="1"/>
    <col min="2045" max="2045" width="9.140625" style="235"/>
    <col min="2046" max="2046" width="9.85546875" style="235" bestFit="1" customWidth="1"/>
    <col min="2047" max="2047" width="12.42578125" style="235" bestFit="1" customWidth="1"/>
    <col min="2048" max="2297" width="9.140625" style="235"/>
    <col min="2298" max="2298" width="5.7109375" style="235" customWidth="1"/>
    <col min="2299" max="2299" width="60.85546875" style="235" customWidth="1"/>
    <col min="2300" max="2300" width="18.5703125" style="235" customWidth="1"/>
    <col min="2301" max="2301" width="9.140625" style="235"/>
    <col min="2302" max="2302" width="9.85546875" style="235" bestFit="1" customWidth="1"/>
    <col min="2303" max="2303" width="12.42578125" style="235" bestFit="1" customWidth="1"/>
    <col min="2304" max="2553" width="9.140625" style="235"/>
    <col min="2554" max="2554" width="5.7109375" style="235" customWidth="1"/>
    <col min="2555" max="2555" width="60.85546875" style="235" customWidth="1"/>
    <col min="2556" max="2556" width="18.5703125" style="235" customWidth="1"/>
    <col min="2557" max="2557" width="9.140625" style="235"/>
    <col min="2558" max="2558" width="9.85546875" style="235" bestFit="1" customWidth="1"/>
    <col min="2559" max="2559" width="12.42578125" style="235" bestFit="1" customWidth="1"/>
    <col min="2560" max="2809" width="9.140625" style="235"/>
    <col min="2810" max="2810" width="5.7109375" style="235" customWidth="1"/>
    <col min="2811" max="2811" width="60.85546875" style="235" customWidth="1"/>
    <col min="2812" max="2812" width="18.5703125" style="235" customWidth="1"/>
    <col min="2813" max="2813" width="9.140625" style="235"/>
    <col min="2814" max="2814" width="9.85546875" style="235" bestFit="1" customWidth="1"/>
    <col min="2815" max="2815" width="12.42578125" style="235" bestFit="1" customWidth="1"/>
    <col min="2816" max="3065" width="9.140625" style="235"/>
    <col min="3066" max="3066" width="5.7109375" style="235" customWidth="1"/>
    <col min="3067" max="3067" width="60.85546875" style="235" customWidth="1"/>
    <col min="3068" max="3068" width="18.5703125" style="235" customWidth="1"/>
    <col min="3069" max="3069" width="9.140625" style="235"/>
    <col min="3070" max="3070" width="9.85546875" style="235" bestFit="1" customWidth="1"/>
    <col min="3071" max="3071" width="12.42578125" style="235" bestFit="1" customWidth="1"/>
    <col min="3072" max="3321" width="9.140625" style="235"/>
    <col min="3322" max="3322" width="5.7109375" style="235" customWidth="1"/>
    <col min="3323" max="3323" width="60.85546875" style="235" customWidth="1"/>
    <col min="3324" max="3324" width="18.5703125" style="235" customWidth="1"/>
    <col min="3325" max="3325" width="9.140625" style="235"/>
    <col min="3326" max="3326" width="9.85546875" style="235" bestFit="1" customWidth="1"/>
    <col min="3327" max="3327" width="12.42578125" style="235" bestFit="1" customWidth="1"/>
    <col min="3328" max="3577" width="9.140625" style="235"/>
    <col min="3578" max="3578" width="5.7109375" style="235" customWidth="1"/>
    <col min="3579" max="3579" width="60.85546875" style="235" customWidth="1"/>
    <col min="3580" max="3580" width="18.5703125" style="235" customWidth="1"/>
    <col min="3581" max="3581" width="9.140625" style="235"/>
    <col min="3582" max="3582" width="9.85546875" style="235" bestFit="1" customWidth="1"/>
    <col min="3583" max="3583" width="12.42578125" style="235" bestFit="1" customWidth="1"/>
    <col min="3584" max="3833" width="9.140625" style="235"/>
    <col min="3834" max="3834" width="5.7109375" style="235" customWidth="1"/>
    <col min="3835" max="3835" width="60.85546875" style="235" customWidth="1"/>
    <col min="3836" max="3836" width="18.5703125" style="235" customWidth="1"/>
    <col min="3837" max="3837" width="9.140625" style="235"/>
    <col min="3838" max="3838" width="9.85546875" style="235" bestFit="1" customWidth="1"/>
    <col min="3839" max="3839" width="12.42578125" style="235" bestFit="1" customWidth="1"/>
    <col min="3840" max="4089" width="9.140625" style="235"/>
    <col min="4090" max="4090" width="5.7109375" style="235" customWidth="1"/>
    <col min="4091" max="4091" width="60.85546875" style="235" customWidth="1"/>
    <col min="4092" max="4092" width="18.5703125" style="235" customWidth="1"/>
    <col min="4093" max="4093" width="9.140625" style="235"/>
    <col min="4094" max="4094" width="9.85546875" style="235" bestFit="1" customWidth="1"/>
    <col min="4095" max="4095" width="12.42578125" style="235" bestFit="1" customWidth="1"/>
    <col min="4096" max="4345" width="9.140625" style="235"/>
    <col min="4346" max="4346" width="5.7109375" style="235" customWidth="1"/>
    <col min="4347" max="4347" width="60.85546875" style="235" customWidth="1"/>
    <col min="4348" max="4348" width="18.5703125" style="235" customWidth="1"/>
    <col min="4349" max="4349" width="9.140625" style="235"/>
    <col min="4350" max="4350" width="9.85546875" style="235" bestFit="1" customWidth="1"/>
    <col min="4351" max="4351" width="12.42578125" style="235" bestFit="1" customWidth="1"/>
    <col min="4352" max="4601" width="9.140625" style="235"/>
    <col min="4602" max="4602" width="5.7109375" style="235" customWidth="1"/>
    <col min="4603" max="4603" width="60.85546875" style="235" customWidth="1"/>
    <col min="4604" max="4604" width="18.5703125" style="235" customWidth="1"/>
    <col min="4605" max="4605" width="9.140625" style="235"/>
    <col min="4606" max="4606" width="9.85546875" style="235" bestFit="1" customWidth="1"/>
    <col min="4607" max="4607" width="12.42578125" style="235" bestFit="1" customWidth="1"/>
    <col min="4608" max="4857" width="9.140625" style="235"/>
    <col min="4858" max="4858" width="5.7109375" style="235" customWidth="1"/>
    <col min="4859" max="4859" width="60.85546875" style="235" customWidth="1"/>
    <col min="4860" max="4860" width="18.5703125" style="235" customWidth="1"/>
    <col min="4861" max="4861" width="9.140625" style="235"/>
    <col min="4862" max="4862" width="9.85546875" style="235" bestFit="1" customWidth="1"/>
    <col min="4863" max="4863" width="12.42578125" style="235" bestFit="1" customWidth="1"/>
    <col min="4864" max="5113" width="9.140625" style="235"/>
    <col min="5114" max="5114" width="5.7109375" style="235" customWidth="1"/>
    <col min="5115" max="5115" width="60.85546875" style="235" customWidth="1"/>
    <col min="5116" max="5116" width="18.5703125" style="235" customWidth="1"/>
    <col min="5117" max="5117" width="9.140625" style="235"/>
    <col min="5118" max="5118" width="9.85546875" style="235" bestFit="1" customWidth="1"/>
    <col min="5119" max="5119" width="12.42578125" style="235" bestFit="1" customWidth="1"/>
    <col min="5120" max="5369" width="9.140625" style="235"/>
    <col min="5370" max="5370" width="5.7109375" style="235" customWidth="1"/>
    <col min="5371" max="5371" width="60.85546875" style="235" customWidth="1"/>
    <col min="5372" max="5372" width="18.5703125" style="235" customWidth="1"/>
    <col min="5373" max="5373" width="9.140625" style="235"/>
    <col min="5374" max="5374" width="9.85546875" style="235" bestFit="1" customWidth="1"/>
    <col min="5375" max="5375" width="12.42578125" style="235" bestFit="1" customWidth="1"/>
    <col min="5376" max="5625" width="9.140625" style="235"/>
    <col min="5626" max="5626" width="5.7109375" style="235" customWidth="1"/>
    <col min="5627" max="5627" width="60.85546875" style="235" customWidth="1"/>
    <col min="5628" max="5628" width="18.5703125" style="235" customWidth="1"/>
    <col min="5629" max="5629" width="9.140625" style="235"/>
    <col min="5630" max="5630" width="9.85546875" style="235" bestFit="1" customWidth="1"/>
    <col min="5631" max="5631" width="12.42578125" style="235" bestFit="1" customWidth="1"/>
    <col min="5632" max="5881" width="9.140625" style="235"/>
    <col min="5882" max="5882" width="5.7109375" style="235" customWidth="1"/>
    <col min="5883" max="5883" width="60.85546875" style="235" customWidth="1"/>
    <col min="5884" max="5884" width="18.5703125" style="235" customWidth="1"/>
    <col min="5885" max="5885" width="9.140625" style="235"/>
    <col min="5886" max="5886" width="9.85546875" style="235" bestFit="1" customWidth="1"/>
    <col min="5887" max="5887" width="12.42578125" style="235" bestFit="1" customWidth="1"/>
    <col min="5888" max="6137" width="9.140625" style="235"/>
    <col min="6138" max="6138" width="5.7109375" style="235" customWidth="1"/>
    <col min="6139" max="6139" width="60.85546875" style="235" customWidth="1"/>
    <col min="6140" max="6140" width="18.5703125" style="235" customWidth="1"/>
    <col min="6141" max="6141" width="9.140625" style="235"/>
    <col min="6142" max="6142" width="9.85546875" style="235" bestFit="1" customWidth="1"/>
    <col min="6143" max="6143" width="12.42578125" style="235" bestFit="1" customWidth="1"/>
    <col min="6144" max="6393" width="9.140625" style="235"/>
    <col min="6394" max="6394" width="5.7109375" style="235" customWidth="1"/>
    <col min="6395" max="6395" width="60.85546875" style="235" customWidth="1"/>
    <col min="6396" max="6396" width="18.5703125" style="235" customWidth="1"/>
    <col min="6397" max="6397" width="9.140625" style="235"/>
    <col min="6398" max="6398" width="9.85546875" style="235" bestFit="1" customWidth="1"/>
    <col min="6399" max="6399" width="12.42578125" style="235" bestFit="1" customWidth="1"/>
    <col min="6400" max="6649" width="9.140625" style="235"/>
    <col min="6650" max="6650" width="5.7109375" style="235" customWidth="1"/>
    <col min="6651" max="6651" width="60.85546875" style="235" customWidth="1"/>
    <col min="6652" max="6652" width="18.5703125" style="235" customWidth="1"/>
    <col min="6653" max="6653" width="9.140625" style="235"/>
    <col min="6654" max="6654" width="9.85546875" style="235" bestFit="1" customWidth="1"/>
    <col min="6655" max="6655" width="12.42578125" style="235" bestFit="1" customWidth="1"/>
    <col min="6656" max="6905" width="9.140625" style="235"/>
    <col min="6906" max="6906" width="5.7109375" style="235" customWidth="1"/>
    <col min="6907" max="6907" width="60.85546875" style="235" customWidth="1"/>
    <col min="6908" max="6908" width="18.5703125" style="235" customWidth="1"/>
    <col min="6909" max="6909" width="9.140625" style="235"/>
    <col min="6910" max="6910" width="9.85546875" style="235" bestFit="1" customWidth="1"/>
    <col min="6911" max="6911" width="12.42578125" style="235" bestFit="1" customWidth="1"/>
    <col min="6912" max="7161" width="9.140625" style="235"/>
    <col min="7162" max="7162" width="5.7109375" style="235" customWidth="1"/>
    <col min="7163" max="7163" width="60.85546875" style="235" customWidth="1"/>
    <col min="7164" max="7164" width="18.5703125" style="235" customWidth="1"/>
    <col min="7165" max="7165" width="9.140625" style="235"/>
    <col min="7166" max="7166" width="9.85546875" style="235" bestFit="1" customWidth="1"/>
    <col min="7167" max="7167" width="12.42578125" style="235" bestFit="1" customWidth="1"/>
    <col min="7168" max="7417" width="9.140625" style="235"/>
    <col min="7418" max="7418" width="5.7109375" style="235" customWidth="1"/>
    <col min="7419" max="7419" width="60.85546875" style="235" customWidth="1"/>
    <col min="7420" max="7420" width="18.5703125" style="235" customWidth="1"/>
    <col min="7421" max="7421" width="9.140625" style="235"/>
    <col min="7422" max="7422" width="9.85546875" style="235" bestFit="1" customWidth="1"/>
    <col min="7423" max="7423" width="12.42578125" style="235" bestFit="1" customWidth="1"/>
    <col min="7424" max="7673" width="9.140625" style="235"/>
    <col min="7674" max="7674" width="5.7109375" style="235" customWidth="1"/>
    <col min="7675" max="7675" width="60.85546875" style="235" customWidth="1"/>
    <col min="7676" max="7676" width="18.5703125" style="235" customWidth="1"/>
    <col min="7677" max="7677" width="9.140625" style="235"/>
    <col min="7678" max="7678" width="9.85546875" style="235" bestFit="1" customWidth="1"/>
    <col min="7679" max="7679" width="12.42578125" style="235" bestFit="1" customWidth="1"/>
    <col min="7680" max="7929" width="9.140625" style="235"/>
    <col min="7930" max="7930" width="5.7109375" style="235" customWidth="1"/>
    <col min="7931" max="7931" width="60.85546875" style="235" customWidth="1"/>
    <col min="7932" max="7932" width="18.5703125" style="235" customWidth="1"/>
    <col min="7933" max="7933" width="9.140625" style="235"/>
    <col min="7934" max="7934" width="9.85546875" style="235" bestFit="1" customWidth="1"/>
    <col min="7935" max="7935" width="12.42578125" style="235" bestFit="1" customWidth="1"/>
    <col min="7936" max="8185" width="9.140625" style="235"/>
    <col min="8186" max="8186" width="5.7109375" style="235" customWidth="1"/>
    <col min="8187" max="8187" width="60.85546875" style="235" customWidth="1"/>
    <col min="8188" max="8188" width="18.5703125" style="235" customWidth="1"/>
    <col min="8189" max="8189" width="9.140625" style="235"/>
    <col min="8190" max="8190" width="9.85546875" style="235" bestFit="1" customWidth="1"/>
    <col min="8191" max="8191" width="12.42578125" style="235" bestFit="1" customWidth="1"/>
    <col min="8192" max="8441" width="9.140625" style="235"/>
    <col min="8442" max="8442" width="5.7109375" style="235" customWidth="1"/>
    <col min="8443" max="8443" width="60.85546875" style="235" customWidth="1"/>
    <col min="8444" max="8444" width="18.5703125" style="235" customWidth="1"/>
    <col min="8445" max="8445" width="9.140625" style="235"/>
    <col min="8446" max="8446" width="9.85546875" style="235" bestFit="1" customWidth="1"/>
    <col min="8447" max="8447" width="12.42578125" style="235" bestFit="1" customWidth="1"/>
    <col min="8448" max="8697" width="9.140625" style="235"/>
    <col min="8698" max="8698" width="5.7109375" style="235" customWidth="1"/>
    <col min="8699" max="8699" width="60.85546875" style="235" customWidth="1"/>
    <col min="8700" max="8700" width="18.5703125" style="235" customWidth="1"/>
    <col min="8701" max="8701" width="9.140625" style="235"/>
    <col min="8702" max="8702" width="9.85546875" style="235" bestFit="1" customWidth="1"/>
    <col min="8703" max="8703" width="12.42578125" style="235" bestFit="1" customWidth="1"/>
    <col min="8704" max="8953" width="9.140625" style="235"/>
    <col min="8954" max="8954" width="5.7109375" style="235" customWidth="1"/>
    <col min="8955" max="8955" width="60.85546875" style="235" customWidth="1"/>
    <col min="8956" max="8956" width="18.5703125" style="235" customWidth="1"/>
    <col min="8957" max="8957" width="9.140625" style="235"/>
    <col min="8958" max="8958" width="9.85546875" style="235" bestFit="1" customWidth="1"/>
    <col min="8959" max="8959" width="12.42578125" style="235" bestFit="1" customWidth="1"/>
    <col min="8960" max="9209" width="9.140625" style="235"/>
    <col min="9210" max="9210" width="5.7109375" style="235" customWidth="1"/>
    <col min="9211" max="9211" width="60.85546875" style="235" customWidth="1"/>
    <col min="9212" max="9212" width="18.5703125" style="235" customWidth="1"/>
    <col min="9213" max="9213" width="9.140625" style="235"/>
    <col min="9214" max="9214" width="9.85546875" style="235" bestFit="1" customWidth="1"/>
    <col min="9215" max="9215" width="12.42578125" style="235" bestFit="1" customWidth="1"/>
    <col min="9216" max="9465" width="9.140625" style="235"/>
    <col min="9466" max="9466" width="5.7109375" style="235" customWidth="1"/>
    <col min="9467" max="9467" width="60.85546875" style="235" customWidth="1"/>
    <col min="9468" max="9468" width="18.5703125" style="235" customWidth="1"/>
    <col min="9469" max="9469" width="9.140625" style="235"/>
    <col min="9470" max="9470" width="9.85546875" style="235" bestFit="1" customWidth="1"/>
    <col min="9471" max="9471" width="12.42578125" style="235" bestFit="1" customWidth="1"/>
    <col min="9472" max="9721" width="9.140625" style="235"/>
    <col min="9722" max="9722" width="5.7109375" style="235" customWidth="1"/>
    <col min="9723" max="9723" width="60.85546875" style="235" customWidth="1"/>
    <col min="9724" max="9724" width="18.5703125" style="235" customWidth="1"/>
    <col min="9725" max="9725" width="9.140625" style="235"/>
    <col min="9726" max="9726" width="9.85546875" style="235" bestFit="1" customWidth="1"/>
    <col min="9727" max="9727" width="12.42578125" style="235" bestFit="1" customWidth="1"/>
    <col min="9728" max="9977" width="9.140625" style="235"/>
    <col min="9978" max="9978" width="5.7109375" style="235" customWidth="1"/>
    <col min="9979" max="9979" width="60.85546875" style="235" customWidth="1"/>
    <col min="9980" max="9980" width="18.5703125" style="235" customWidth="1"/>
    <col min="9981" max="9981" width="9.140625" style="235"/>
    <col min="9982" max="9982" width="9.85546875" style="235" bestFit="1" customWidth="1"/>
    <col min="9983" max="9983" width="12.42578125" style="235" bestFit="1" customWidth="1"/>
    <col min="9984" max="10233" width="9.140625" style="235"/>
    <col min="10234" max="10234" width="5.7109375" style="235" customWidth="1"/>
    <col min="10235" max="10235" width="60.85546875" style="235" customWidth="1"/>
    <col min="10236" max="10236" width="18.5703125" style="235" customWidth="1"/>
    <col min="10237" max="10237" width="9.140625" style="235"/>
    <col min="10238" max="10238" width="9.85546875" style="235" bestFit="1" customWidth="1"/>
    <col min="10239" max="10239" width="12.42578125" style="235" bestFit="1" customWidth="1"/>
    <col min="10240" max="10489" width="9.140625" style="235"/>
    <col min="10490" max="10490" width="5.7109375" style="235" customWidth="1"/>
    <col min="10491" max="10491" width="60.85546875" style="235" customWidth="1"/>
    <col min="10492" max="10492" width="18.5703125" style="235" customWidth="1"/>
    <col min="10493" max="10493" width="9.140625" style="235"/>
    <col min="10494" max="10494" width="9.85546875" style="235" bestFit="1" customWidth="1"/>
    <col min="10495" max="10495" width="12.42578125" style="235" bestFit="1" customWidth="1"/>
    <col min="10496" max="10745" width="9.140625" style="235"/>
    <col min="10746" max="10746" width="5.7109375" style="235" customWidth="1"/>
    <col min="10747" max="10747" width="60.85546875" style="235" customWidth="1"/>
    <col min="10748" max="10748" width="18.5703125" style="235" customWidth="1"/>
    <col min="10749" max="10749" width="9.140625" style="235"/>
    <col min="10750" max="10750" width="9.85546875" style="235" bestFit="1" customWidth="1"/>
    <col min="10751" max="10751" width="12.42578125" style="235" bestFit="1" customWidth="1"/>
    <col min="10752" max="11001" width="9.140625" style="235"/>
    <col min="11002" max="11002" width="5.7109375" style="235" customWidth="1"/>
    <col min="11003" max="11003" width="60.85546875" style="235" customWidth="1"/>
    <col min="11004" max="11004" width="18.5703125" style="235" customWidth="1"/>
    <col min="11005" max="11005" width="9.140625" style="235"/>
    <col min="11006" max="11006" width="9.85546875" style="235" bestFit="1" customWidth="1"/>
    <col min="11007" max="11007" width="12.42578125" style="235" bestFit="1" customWidth="1"/>
    <col min="11008" max="11257" width="9.140625" style="235"/>
    <col min="11258" max="11258" width="5.7109375" style="235" customWidth="1"/>
    <col min="11259" max="11259" width="60.85546875" style="235" customWidth="1"/>
    <col min="11260" max="11260" width="18.5703125" style="235" customWidth="1"/>
    <col min="11261" max="11261" width="9.140625" style="235"/>
    <col min="11262" max="11262" width="9.85546875" style="235" bestFit="1" customWidth="1"/>
    <col min="11263" max="11263" width="12.42578125" style="235" bestFit="1" customWidth="1"/>
    <col min="11264" max="11513" width="9.140625" style="235"/>
    <col min="11514" max="11514" width="5.7109375" style="235" customWidth="1"/>
    <col min="11515" max="11515" width="60.85546875" style="235" customWidth="1"/>
    <col min="11516" max="11516" width="18.5703125" style="235" customWidth="1"/>
    <col min="11517" max="11517" width="9.140625" style="235"/>
    <col min="11518" max="11518" width="9.85546875" style="235" bestFit="1" customWidth="1"/>
    <col min="11519" max="11519" width="12.42578125" style="235" bestFit="1" customWidth="1"/>
    <col min="11520" max="11769" width="9.140625" style="235"/>
    <col min="11770" max="11770" width="5.7109375" style="235" customWidth="1"/>
    <col min="11771" max="11771" width="60.85546875" style="235" customWidth="1"/>
    <col min="11772" max="11772" width="18.5703125" style="235" customWidth="1"/>
    <col min="11773" max="11773" width="9.140625" style="235"/>
    <col min="11774" max="11774" width="9.85546875" style="235" bestFit="1" customWidth="1"/>
    <col min="11775" max="11775" width="12.42578125" style="235" bestFit="1" customWidth="1"/>
    <col min="11776" max="12025" width="9.140625" style="235"/>
    <col min="12026" max="12026" width="5.7109375" style="235" customWidth="1"/>
    <col min="12027" max="12027" width="60.85546875" style="235" customWidth="1"/>
    <col min="12028" max="12028" width="18.5703125" style="235" customWidth="1"/>
    <col min="12029" max="12029" width="9.140625" style="235"/>
    <col min="12030" max="12030" width="9.85546875" style="235" bestFit="1" customWidth="1"/>
    <col min="12031" max="12031" width="12.42578125" style="235" bestFit="1" customWidth="1"/>
    <col min="12032" max="12281" width="9.140625" style="235"/>
    <col min="12282" max="12282" width="5.7109375" style="235" customWidth="1"/>
    <col min="12283" max="12283" width="60.85546875" style="235" customWidth="1"/>
    <col min="12284" max="12284" width="18.5703125" style="235" customWidth="1"/>
    <col min="12285" max="12285" width="9.140625" style="235"/>
    <col min="12286" max="12286" width="9.85546875" style="235" bestFit="1" customWidth="1"/>
    <col min="12287" max="12287" width="12.42578125" style="235" bestFit="1" customWidth="1"/>
    <col min="12288" max="12537" width="9.140625" style="235"/>
    <col min="12538" max="12538" width="5.7109375" style="235" customWidth="1"/>
    <col min="12539" max="12539" width="60.85546875" style="235" customWidth="1"/>
    <col min="12540" max="12540" width="18.5703125" style="235" customWidth="1"/>
    <col min="12541" max="12541" width="9.140625" style="235"/>
    <col min="12542" max="12542" width="9.85546875" style="235" bestFit="1" customWidth="1"/>
    <col min="12543" max="12543" width="12.42578125" style="235" bestFit="1" customWidth="1"/>
    <col min="12544" max="12793" width="9.140625" style="235"/>
    <col min="12794" max="12794" width="5.7109375" style="235" customWidth="1"/>
    <col min="12795" max="12795" width="60.85546875" style="235" customWidth="1"/>
    <col min="12796" max="12796" width="18.5703125" style="235" customWidth="1"/>
    <col min="12797" max="12797" width="9.140625" style="235"/>
    <col min="12798" max="12798" width="9.85546875" style="235" bestFit="1" customWidth="1"/>
    <col min="12799" max="12799" width="12.42578125" style="235" bestFit="1" customWidth="1"/>
    <col min="12800" max="13049" width="9.140625" style="235"/>
    <col min="13050" max="13050" width="5.7109375" style="235" customWidth="1"/>
    <col min="13051" max="13051" width="60.85546875" style="235" customWidth="1"/>
    <col min="13052" max="13052" width="18.5703125" style="235" customWidth="1"/>
    <col min="13053" max="13053" width="9.140625" style="235"/>
    <col min="13054" max="13054" width="9.85546875" style="235" bestFit="1" customWidth="1"/>
    <col min="13055" max="13055" width="12.42578125" style="235" bestFit="1" customWidth="1"/>
    <col min="13056" max="13305" width="9.140625" style="235"/>
    <col min="13306" max="13306" width="5.7109375" style="235" customWidth="1"/>
    <col min="13307" max="13307" width="60.85546875" style="235" customWidth="1"/>
    <col min="13308" max="13308" width="18.5703125" style="235" customWidth="1"/>
    <col min="13309" max="13309" width="9.140625" style="235"/>
    <col min="13310" max="13310" width="9.85546875" style="235" bestFit="1" customWidth="1"/>
    <col min="13311" max="13311" width="12.42578125" style="235" bestFit="1" customWidth="1"/>
    <col min="13312" max="13561" width="9.140625" style="235"/>
    <col min="13562" max="13562" width="5.7109375" style="235" customWidth="1"/>
    <col min="13563" max="13563" width="60.85546875" style="235" customWidth="1"/>
    <col min="13564" max="13564" width="18.5703125" style="235" customWidth="1"/>
    <col min="13565" max="13565" width="9.140625" style="235"/>
    <col min="13566" max="13566" width="9.85546875" style="235" bestFit="1" customWidth="1"/>
    <col min="13567" max="13567" width="12.42578125" style="235" bestFit="1" customWidth="1"/>
    <col min="13568" max="13817" width="9.140625" style="235"/>
    <col min="13818" max="13818" width="5.7109375" style="235" customWidth="1"/>
    <col min="13819" max="13819" width="60.85546875" style="235" customWidth="1"/>
    <col min="13820" max="13820" width="18.5703125" style="235" customWidth="1"/>
    <col min="13821" max="13821" width="9.140625" style="235"/>
    <col min="13822" max="13822" width="9.85546875" style="235" bestFit="1" customWidth="1"/>
    <col min="13823" max="13823" width="12.42578125" style="235" bestFit="1" customWidth="1"/>
    <col min="13824" max="14073" width="9.140625" style="235"/>
    <col min="14074" max="14074" width="5.7109375" style="235" customWidth="1"/>
    <col min="14075" max="14075" width="60.85546875" style="235" customWidth="1"/>
    <col min="14076" max="14076" width="18.5703125" style="235" customWidth="1"/>
    <col min="14077" max="14077" width="9.140625" style="235"/>
    <col min="14078" max="14078" width="9.85546875" style="235" bestFit="1" customWidth="1"/>
    <col min="14079" max="14079" width="12.42578125" style="235" bestFit="1" customWidth="1"/>
    <col min="14080" max="14329" width="9.140625" style="235"/>
    <col min="14330" max="14330" width="5.7109375" style="235" customWidth="1"/>
    <col min="14331" max="14331" width="60.85546875" style="235" customWidth="1"/>
    <col min="14332" max="14332" width="18.5703125" style="235" customWidth="1"/>
    <col min="14333" max="14333" width="9.140625" style="235"/>
    <col min="14334" max="14334" width="9.85546875" style="235" bestFit="1" customWidth="1"/>
    <col min="14335" max="14335" width="12.42578125" style="235" bestFit="1" customWidth="1"/>
    <col min="14336" max="14585" width="9.140625" style="235"/>
    <col min="14586" max="14586" width="5.7109375" style="235" customWidth="1"/>
    <col min="14587" max="14587" width="60.85546875" style="235" customWidth="1"/>
    <col min="14588" max="14588" width="18.5703125" style="235" customWidth="1"/>
    <col min="14589" max="14589" width="9.140625" style="235"/>
    <col min="14590" max="14590" width="9.85546875" style="235" bestFit="1" customWidth="1"/>
    <col min="14591" max="14591" width="12.42578125" style="235" bestFit="1" customWidth="1"/>
    <col min="14592" max="14841" width="9.140625" style="235"/>
    <col min="14842" max="14842" width="5.7109375" style="235" customWidth="1"/>
    <col min="14843" max="14843" width="60.85546875" style="235" customWidth="1"/>
    <col min="14844" max="14844" width="18.5703125" style="235" customWidth="1"/>
    <col min="14845" max="14845" width="9.140625" style="235"/>
    <col min="14846" max="14846" width="9.85546875" style="235" bestFit="1" customWidth="1"/>
    <col min="14847" max="14847" width="12.42578125" style="235" bestFit="1" customWidth="1"/>
    <col min="14848" max="15097" width="9.140625" style="235"/>
    <col min="15098" max="15098" width="5.7109375" style="235" customWidth="1"/>
    <col min="15099" max="15099" width="60.85546875" style="235" customWidth="1"/>
    <col min="15100" max="15100" width="18.5703125" style="235" customWidth="1"/>
    <col min="15101" max="15101" width="9.140625" style="235"/>
    <col min="15102" max="15102" width="9.85546875" style="235" bestFit="1" customWidth="1"/>
    <col min="15103" max="15103" width="12.42578125" style="235" bestFit="1" customWidth="1"/>
    <col min="15104" max="15353" width="9.140625" style="235"/>
    <col min="15354" max="15354" width="5.7109375" style="235" customWidth="1"/>
    <col min="15355" max="15355" width="60.85546875" style="235" customWidth="1"/>
    <col min="15356" max="15356" width="18.5703125" style="235" customWidth="1"/>
    <col min="15357" max="15357" width="9.140625" style="235"/>
    <col min="15358" max="15358" width="9.85546875" style="235" bestFit="1" customWidth="1"/>
    <col min="15359" max="15359" width="12.42578125" style="235" bestFit="1" customWidth="1"/>
    <col min="15360" max="15609" width="9.140625" style="235"/>
    <col min="15610" max="15610" width="5.7109375" style="235" customWidth="1"/>
    <col min="15611" max="15611" width="60.85546875" style="235" customWidth="1"/>
    <col min="15612" max="15612" width="18.5703125" style="235" customWidth="1"/>
    <col min="15613" max="15613" width="9.140625" style="235"/>
    <col min="15614" max="15614" width="9.85546875" style="235" bestFit="1" customWidth="1"/>
    <col min="15615" max="15615" width="12.42578125" style="235" bestFit="1" customWidth="1"/>
    <col min="15616" max="15865" width="9.140625" style="235"/>
    <col min="15866" max="15866" width="5.7109375" style="235" customWidth="1"/>
    <col min="15867" max="15867" width="60.85546875" style="235" customWidth="1"/>
    <col min="15868" max="15868" width="18.5703125" style="235" customWidth="1"/>
    <col min="15869" max="15869" width="9.140625" style="235"/>
    <col min="15870" max="15870" width="9.85546875" style="235" bestFit="1" customWidth="1"/>
    <col min="15871" max="15871" width="12.42578125" style="235" bestFit="1" customWidth="1"/>
    <col min="15872" max="16121" width="9.140625" style="235"/>
    <col min="16122" max="16122" width="5.7109375" style="235" customWidth="1"/>
    <col min="16123" max="16123" width="60.85546875" style="235" customWidth="1"/>
    <col min="16124" max="16124" width="18.5703125" style="235" customWidth="1"/>
    <col min="16125" max="16125" width="9.140625" style="235"/>
    <col min="16126" max="16126" width="9.85546875" style="235" bestFit="1" customWidth="1"/>
    <col min="16127" max="16127" width="12.42578125" style="235" bestFit="1" customWidth="1"/>
    <col min="16128" max="16384" width="9.140625" style="235"/>
  </cols>
  <sheetData>
    <row r="1" spans="1:7" s="311" customFormat="1">
      <c r="A1" s="846"/>
      <c r="B1" s="837"/>
      <c r="C1" s="841" t="s">
        <v>824</v>
      </c>
      <c r="D1" s="844"/>
      <c r="E1" s="837"/>
      <c r="G1" s="847"/>
    </row>
    <row r="2" spans="1:7" s="311" customFormat="1">
      <c r="A2" s="836"/>
      <c r="B2" s="837"/>
      <c r="C2" s="841" t="s">
        <v>785</v>
      </c>
      <c r="D2" s="844"/>
      <c r="E2" s="837"/>
      <c r="G2" s="847"/>
    </row>
    <row r="3" spans="1:7" s="311" customFormat="1">
      <c r="A3" s="836"/>
      <c r="B3" s="837"/>
      <c r="C3" s="841" t="s">
        <v>786</v>
      </c>
      <c r="D3" s="844"/>
      <c r="E3" s="837"/>
      <c r="G3" s="847"/>
    </row>
    <row r="4" spans="1:7" s="311" customFormat="1">
      <c r="A4" s="836"/>
      <c r="B4" s="837"/>
      <c r="C4" s="841" t="s">
        <v>788</v>
      </c>
      <c r="D4" s="844"/>
      <c r="E4" s="837"/>
      <c r="G4" s="847"/>
    </row>
    <row r="5" spans="1:7" ht="37.5" customHeight="1"/>
    <row r="6" spans="1:7" ht="18.75" customHeight="1">
      <c r="A6" s="975" t="s">
        <v>90</v>
      </c>
      <c r="B6" s="975"/>
      <c r="C6" s="975"/>
      <c r="D6" s="975"/>
      <c r="E6" s="975"/>
    </row>
    <row r="7" spans="1:7" ht="119.25" customHeight="1">
      <c r="A7" s="975" t="s">
        <v>667</v>
      </c>
      <c r="B7" s="975"/>
      <c r="C7" s="975"/>
      <c r="D7" s="975"/>
      <c r="E7" s="975"/>
    </row>
    <row r="8" spans="1:7" ht="10.5" customHeight="1"/>
    <row r="9" spans="1:7" ht="18.75" customHeight="1">
      <c r="A9" s="963" t="s">
        <v>0</v>
      </c>
      <c r="B9" s="965" t="s">
        <v>441</v>
      </c>
      <c r="C9" s="950" t="s">
        <v>336</v>
      </c>
      <c r="D9" s="950" t="s">
        <v>335</v>
      </c>
      <c r="E9" s="950" t="s">
        <v>322</v>
      </c>
    </row>
    <row r="10" spans="1:7" ht="65.25" customHeight="1">
      <c r="A10" s="964"/>
      <c r="B10" s="966"/>
      <c r="C10" s="950"/>
      <c r="D10" s="950"/>
      <c r="E10" s="950"/>
    </row>
    <row r="11" spans="1:7" s="538" customFormat="1">
      <c r="A11" s="150" t="s">
        <v>315</v>
      </c>
      <c r="B11" s="184" t="s">
        <v>310</v>
      </c>
      <c r="C11" s="519">
        <v>1154</v>
      </c>
      <c r="D11" s="540">
        <v>1140.9000000000001</v>
      </c>
      <c r="E11" s="286">
        <f>D11/C11*100</f>
        <v>98.864818024263428</v>
      </c>
      <c r="F11" s="585"/>
    </row>
    <row r="12" spans="1:7" s="538" customFormat="1">
      <c r="A12" s="150" t="s">
        <v>313</v>
      </c>
      <c r="B12" s="539" t="s">
        <v>306</v>
      </c>
      <c r="C12" s="515">
        <v>61057.9</v>
      </c>
      <c r="D12" s="540">
        <v>61057.9</v>
      </c>
      <c r="E12" s="286">
        <f t="shared" ref="E12:E24" si="0">D12/C12*100</f>
        <v>100</v>
      </c>
      <c r="F12" s="585"/>
    </row>
    <row r="13" spans="1:7" s="538" customFormat="1">
      <c r="A13" s="150" t="s">
        <v>311</v>
      </c>
      <c r="B13" s="186" t="s">
        <v>298</v>
      </c>
      <c r="C13" s="515">
        <v>482.6</v>
      </c>
      <c r="D13" s="540">
        <v>482.6</v>
      </c>
      <c r="E13" s="286">
        <f t="shared" si="0"/>
        <v>100</v>
      </c>
      <c r="F13" s="585"/>
    </row>
    <row r="14" spans="1:7" s="538" customFormat="1">
      <c r="A14" s="150" t="s">
        <v>309</v>
      </c>
      <c r="B14" s="184" t="s">
        <v>288</v>
      </c>
      <c r="C14" s="515">
        <v>508</v>
      </c>
      <c r="D14" s="540">
        <v>508</v>
      </c>
      <c r="E14" s="286">
        <f t="shared" si="0"/>
        <v>100</v>
      </c>
      <c r="F14" s="585"/>
    </row>
    <row r="15" spans="1:7" s="538" customFormat="1">
      <c r="A15" s="150" t="s">
        <v>307</v>
      </c>
      <c r="B15" s="186" t="s">
        <v>284</v>
      </c>
      <c r="C15" s="515">
        <v>190.5</v>
      </c>
      <c r="D15" s="540">
        <v>190.5</v>
      </c>
      <c r="E15" s="286">
        <f t="shared" si="0"/>
        <v>100</v>
      </c>
      <c r="F15" s="585"/>
    </row>
    <row r="16" spans="1:7" s="538" customFormat="1">
      <c r="A16" s="150" t="s">
        <v>305</v>
      </c>
      <c r="B16" s="186" t="s">
        <v>272</v>
      </c>
      <c r="C16" s="515">
        <v>482.6</v>
      </c>
      <c r="D16" s="540">
        <v>482.6</v>
      </c>
      <c r="E16" s="286">
        <f t="shared" si="0"/>
        <v>100</v>
      </c>
      <c r="F16" s="585"/>
    </row>
    <row r="17" spans="1:6" s="538" customFormat="1">
      <c r="A17" s="150" t="s">
        <v>303</v>
      </c>
      <c r="B17" s="539" t="s">
        <v>270</v>
      </c>
      <c r="C17" s="515">
        <v>83801.2</v>
      </c>
      <c r="D17" s="503">
        <v>83801.2</v>
      </c>
      <c r="E17" s="286">
        <f t="shared" si="0"/>
        <v>100</v>
      </c>
      <c r="F17" s="585"/>
    </row>
    <row r="18" spans="1:6" s="538" customFormat="1">
      <c r="A18" s="150" t="s">
        <v>301</v>
      </c>
      <c r="B18" s="184" t="s">
        <v>268</v>
      </c>
      <c r="C18" s="515">
        <v>279.39999999999998</v>
      </c>
      <c r="D18" s="503">
        <v>279.39999999999998</v>
      </c>
      <c r="E18" s="286">
        <f t="shared" si="0"/>
        <v>100</v>
      </c>
      <c r="F18" s="585"/>
    </row>
    <row r="19" spans="1:6" s="538" customFormat="1">
      <c r="A19" s="150" t="s">
        <v>299</v>
      </c>
      <c r="B19" s="184" t="s">
        <v>257</v>
      </c>
      <c r="C19" s="515">
        <v>33157.300000000003</v>
      </c>
      <c r="D19" s="503">
        <v>32770</v>
      </c>
      <c r="E19" s="286">
        <f t="shared" si="0"/>
        <v>98.831931429881195</v>
      </c>
      <c r="F19" s="585"/>
    </row>
    <row r="20" spans="1:6" s="538" customFormat="1" ht="18.75" customHeight="1">
      <c r="A20" s="150" t="s">
        <v>297</v>
      </c>
      <c r="B20" s="186" t="s">
        <v>247</v>
      </c>
      <c r="C20" s="515">
        <v>635</v>
      </c>
      <c r="D20" s="503">
        <v>635</v>
      </c>
      <c r="E20" s="286">
        <f t="shared" si="0"/>
        <v>100</v>
      </c>
      <c r="F20" s="585"/>
    </row>
    <row r="21" spans="1:6" s="538" customFormat="1">
      <c r="A21" s="150" t="s">
        <v>295</v>
      </c>
      <c r="B21" s="186" t="s">
        <v>241</v>
      </c>
      <c r="C21" s="515">
        <v>381</v>
      </c>
      <c r="D21" s="503">
        <v>381</v>
      </c>
      <c r="E21" s="286">
        <f t="shared" si="0"/>
        <v>100</v>
      </c>
      <c r="F21" s="585"/>
    </row>
    <row r="22" spans="1:6" s="538" customFormat="1">
      <c r="A22" s="150" t="s">
        <v>293</v>
      </c>
      <c r="B22" s="186" t="s">
        <v>239</v>
      </c>
      <c r="C22" s="515">
        <v>1473.2</v>
      </c>
      <c r="D22" s="503">
        <v>1473.2</v>
      </c>
      <c r="E22" s="286">
        <f t="shared" si="0"/>
        <v>100</v>
      </c>
      <c r="F22" s="585"/>
    </row>
    <row r="23" spans="1:6" s="538" customFormat="1">
      <c r="A23" s="150" t="s">
        <v>291</v>
      </c>
      <c r="B23" s="184" t="s">
        <v>87</v>
      </c>
      <c r="C23" s="515">
        <v>76782</v>
      </c>
      <c r="D23" s="503">
        <v>76782</v>
      </c>
      <c r="E23" s="286">
        <f t="shared" si="0"/>
        <v>100</v>
      </c>
      <c r="F23" s="585"/>
    </row>
    <row r="24" spans="1:6" s="538" customFormat="1">
      <c r="A24" s="150" t="s">
        <v>289</v>
      </c>
      <c r="B24" s="184" t="s">
        <v>88</v>
      </c>
      <c r="C24" s="515">
        <v>424814</v>
      </c>
      <c r="D24" s="503">
        <v>420341.6</v>
      </c>
      <c r="E24" s="286">
        <f t="shared" si="0"/>
        <v>98.94720983771721</v>
      </c>
      <c r="F24" s="585"/>
    </row>
    <row r="25" spans="1:6" s="538" customFormat="1">
      <c r="A25" s="150"/>
      <c r="B25" s="184" t="s">
        <v>89</v>
      </c>
      <c r="C25" s="515">
        <f>SUM(C11:C24)</f>
        <v>685198.7</v>
      </c>
      <c r="D25" s="515">
        <f>SUM(D11:D24)</f>
        <v>680325.9</v>
      </c>
      <c r="E25" s="190">
        <f t="shared" ref="E25" si="1">D25/C25*100</f>
        <v>99.288848621575028</v>
      </c>
    </row>
    <row r="26" spans="1:6">
      <c r="C26" s="237"/>
    </row>
    <row r="27" spans="1:6" ht="18.75" customHeight="1">
      <c r="A27" s="962" t="s">
        <v>92</v>
      </c>
      <c r="B27" s="962"/>
      <c r="C27" s="962"/>
      <c r="D27" s="962"/>
      <c r="E27" s="962"/>
    </row>
    <row r="28" spans="1:6">
      <c r="C28" s="237"/>
    </row>
    <row r="30" spans="1:6">
      <c r="C30" s="584"/>
      <c r="D30" s="584"/>
    </row>
  </sheetData>
  <customSheetViews>
    <customSheetView guid="{4165943C-756F-4CCF-9247-CE2CFD5C8A6E}" showPageBreaks="1" showAutoFilter="1">
      <selection activeCell="S20" sqref="S20"/>
      <pageMargins left="0.78740157480314965" right="0.31496062992125984" top="0.74803149606299213" bottom="0.74803149606299213" header="0.31496062992125984" footer="0.31496062992125984"/>
      <pageSetup paperSize="9" orientation="portrait" r:id="rId1"/>
      <autoFilter ref="A7:E28"/>
    </customSheetView>
    <customSheetView guid="{ACD9C512-63C9-4003-B6FE-104619FB99E9}" showAutoFilter="1">
      <selection activeCell="C32" sqref="C32:D33"/>
      <pageMargins left="0.78740157480314965" right="0.31496062992125984" top="0.74803149606299213" bottom="0.74803149606299213" header="0.31496062992125984" footer="0.31496062992125984"/>
      <pageSetup paperSize="9" orientation="portrait" r:id="rId2"/>
      <autoFilter ref="A7:E28"/>
    </customSheetView>
    <customSheetView guid="{B576D719-61CB-4288-93D5-A83B12AD9238}">
      <selection activeCell="B6" sqref="B6:B7"/>
      <pageMargins left="0.78740157480314965" right="0.31496062992125984" top="0.74803149606299213" bottom="0.74803149606299213" header="0.31496062992125984" footer="0.31496062992125984"/>
      <pageSetup paperSize="9" orientation="portrait" r:id="rId3"/>
    </customSheetView>
    <customSheetView guid="{9FFDC49B-567C-47F9-93E0-A54EE725B9D9}" showAutoFilter="1" topLeftCell="A10">
      <selection activeCell="D26" sqref="D26"/>
      <pageMargins left="0.78740157480314965" right="0.31496062992125984" top="0.74803149606299213" bottom="0.74803149606299213" header="0.31496062992125984" footer="0.31496062992125984"/>
      <pageSetup paperSize="9" orientation="portrait" r:id="rId4"/>
      <autoFilter ref="A7:I28"/>
    </customSheetView>
    <customSheetView guid="{6F7F94C3-6637-4894-B83A-C8AF9202C62B}">
      <selection activeCell="B6" sqref="B6:B7"/>
      <pageMargins left="0.78740157480314965" right="0.31496062992125984" top="0.74803149606299213" bottom="0.74803149606299213" header="0.31496062992125984" footer="0.31496062992125984"/>
      <pageSetup paperSize="9" orientation="portrait" r:id="rId5"/>
    </customSheetView>
    <customSheetView guid="{5C07212E-82C1-4D83-BD39-AC2BD6D97870}">
      <selection activeCell="B6" sqref="B6:B7"/>
      <pageMargins left="0.78740157480314965" right="0.31496062992125984" top="0.74803149606299213" bottom="0.74803149606299213" header="0.31496062992125984" footer="0.31496062992125984"/>
      <pageSetup paperSize="9" orientation="portrait" r:id="rId6"/>
    </customSheetView>
    <customSheetView guid="{D3711D91-0EFF-403F-B1CB-699C878CEC92}" showAutoFilter="1" topLeftCell="A10">
      <selection activeCell="D26" sqref="D26"/>
      <pageMargins left="0.78740157480314965" right="0.31496062992125984" top="0.74803149606299213" bottom="0.74803149606299213" header="0.31496062992125984" footer="0.31496062992125984"/>
      <pageSetup paperSize="9" orientation="portrait" r:id="rId7"/>
      <autoFilter ref="A7:E28"/>
    </customSheetView>
  </customSheetViews>
  <mergeCells count="8">
    <mergeCell ref="A27:E27"/>
    <mergeCell ref="A6:E6"/>
    <mergeCell ref="A7:E7"/>
    <mergeCell ref="A9:A10"/>
    <mergeCell ref="B9:B10"/>
    <mergeCell ref="C9:C10"/>
    <mergeCell ref="D9:D10"/>
    <mergeCell ref="E9:E10"/>
  </mergeCells>
  <pageMargins left="0.94488188976377963" right="0.39370078740157483" top="0.78740157480314965" bottom="0.78740157480314965" header="0.39370078740157483" footer="0.31496062992125984"/>
  <pageSetup paperSize="9" orientation="portrait" r:id="rId8"/>
  <headerFooter differentFirst="1">
    <oddHeader>&amp;C&amp;P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0"/>
  </sheetPr>
  <dimension ref="A1:G24"/>
  <sheetViews>
    <sheetView topLeftCell="A3" workbookViewId="0">
      <selection activeCell="A9" sqref="A9:E9"/>
    </sheetView>
  </sheetViews>
  <sheetFormatPr defaultColWidth="9.140625" defaultRowHeight="18.75"/>
  <cols>
    <col min="1" max="1" width="4.7109375" style="113" customWidth="1"/>
    <col min="2" max="2" width="41.42578125" style="112" customWidth="1"/>
    <col min="3" max="3" width="14.5703125" style="111" customWidth="1"/>
    <col min="4" max="4" width="15.28515625" style="110" customWidth="1"/>
    <col min="5" max="5" width="13" style="110" customWidth="1"/>
    <col min="6" max="16384" width="9.140625" style="110"/>
  </cols>
  <sheetData>
    <row r="1" spans="1:7" s="123" customFormat="1" ht="264.75" hidden="1" customHeight="1">
      <c r="A1" s="126" t="s">
        <v>318</v>
      </c>
      <c r="B1" s="125" t="s">
        <v>317</v>
      </c>
      <c r="C1" s="124" t="s">
        <v>341</v>
      </c>
    </row>
    <row r="2" spans="1:7" s="117" customFormat="1" ht="409.5" hidden="1">
      <c r="A2" s="122" t="s">
        <v>318</v>
      </c>
      <c r="B2" s="121" t="s">
        <v>317</v>
      </c>
      <c r="C2" s="120" t="s">
        <v>340</v>
      </c>
    </row>
    <row r="3" spans="1:7" s="311" customFormat="1">
      <c r="A3" s="846"/>
      <c r="B3" s="837"/>
      <c r="C3" s="841" t="s">
        <v>825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117" customFormat="1">
      <c r="A7" s="13"/>
      <c r="B7" s="859"/>
      <c r="C7" s="859"/>
    </row>
    <row r="8" spans="1:7" s="117" customFormat="1">
      <c r="A8" s="863" t="s">
        <v>90</v>
      </c>
      <c r="B8" s="863"/>
      <c r="C8" s="863"/>
      <c r="D8" s="858"/>
      <c r="E8" s="858"/>
    </row>
    <row r="9" spans="1:7" s="117" customFormat="1" ht="75.75" customHeight="1">
      <c r="A9" s="999" t="s">
        <v>668</v>
      </c>
      <c r="B9" s="1000"/>
      <c r="C9" s="1000"/>
      <c r="D9" s="1000"/>
      <c r="E9" s="1000"/>
    </row>
    <row r="10" spans="1:7" s="117" customFormat="1" ht="15" customHeight="1">
      <c r="A10" s="129"/>
      <c r="B10" s="130"/>
      <c r="C10" s="130"/>
      <c r="D10" s="130"/>
      <c r="E10" s="130"/>
    </row>
    <row r="11" spans="1:7" s="117" customFormat="1" ht="85.5" customHeight="1">
      <c r="A11" s="51" t="s">
        <v>0</v>
      </c>
      <c r="B11" s="51" t="s">
        <v>91</v>
      </c>
      <c r="C11" s="51" t="s">
        <v>320</v>
      </c>
      <c r="D11" s="119" t="s">
        <v>321</v>
      </c>
      <c r="E11" s="118" t="s">
        <v>322</v>
      </c>
    </row>
    <row r="12" spans="1:7">
      <c r="A12" s="191" t="s">
        <v>315</v>
      </c>
      <c r="B12" s="192" t="s">
        <v>310</v>
      </c>
      <c r="C12" s="405">
        <v>6681.4</v>
      </c>
      <c r="D12" s="405">
        <v>6681.4</v>
      </c>
      <c r="E12" s="515">
        <f>D12/C12*100</f>
        <v>100</v>
      </c>
    </row>
    <row r="13" spans="1:7">
      <c r="A13" s="191" t="s">
        <v>313</v>
      </c>
      <c r="B13" s="192" t="s">
        <v>302</v>
      </c>
      <c r="C13" s="405">
        <v>7192.5</v>
      </c>
      <c r="D13" s="405">
        <v>7192.5</v>
      </c>
      <c r="E13" s="515">
        <f t="shared" ref="E13:E19" si="0">D13/C13*100</f>
        <v>100</v>
      </c>
    </row>
    <row r="14" spans="1:7">
      <c r="A14" s="191" t="s">
        <v>311</v>
      </c>
      <c r="B14" s="192" t="s">
        <v>257</v>
      </c>
      <c r="C14" s="405">
        <v>5474.4</v>
      </c>
      <c r="D14" s="405">
        <v>5474.4</v>
      </c>
      <c r="E14" s="515">
        <f t="shared" si="0"/>
        <v>100</v>
      </c>
    </row>
    <row r="15" spans="1:7">
      <c r="A15" s="191" t="s">
        <v>309</v>
      </c>
      <c r="B15" s="192" t="s">
        <v>84</v>
      </c>
      <c r="C15" s="405">
        <v>4230.6000000000004</v>
      </c>
      <c r="D15" s="405">
        <v>4230.6000000000004</v>
      </c>
      <c r="E15" s="515">
        <f t="shared" si="0"/>
        <v>100</v>
      </c>
    </row>
    <row r="16" spans="1:7">
      <c r="A16" s="191" t="s">
        <v>307</v>
      </c>
      <c r="B16" s="192" t="s">
        <v>85</v>
      </c>
      <c r="C16" s="405">
        <v>31055.9</v>
      </c>
      <c r="D16" s="405">
        <v>31055.9</v>
      </c>
      <c r="E16" s="515">
        <f t="shared" si="0"/>
        <v>100</v>
      </c>
    </row>
    <row r="17" spans="1:5">
      <c r="A17" s="191" t="s">
        <v>305</v>
      </c>
      <c r="B17" s="192" t="s">
        <v>87</v>
      </c>
      <c r="C17" s="405">
        <v>9418.5</v>
      </c>
      <c r="D17" s="405">
        <v>9418.5</v>
      </c>
      <c r="E17" s="515">
        <f t="shared" si="0"/>
        <v>100</v>
      </c>
    </row>
    <row r="18" spans="1:5">
      <c r="A18" s="191" t="s">
        <v>303</v>
      </c>
      <c r="B18" s="192" t="s">
        <v>574</v>
      </c>
      <c r="C18" s="405">
        <v>77423.199999999997</v>
      </c>
      <c r="D18" s="405">
        <v>77423.199999999997</v>
      </c>
      <c r="E18" s="515">
        <f t="shared" si="0"/>
        <v>100</v>
      </c>
    </row>
    <row r="19" spans="1:5">
      <c r="A19" s="191"/>
      <c r="B19" s="192" t="s">
        <v>89</v>
      </c>
      <c r="C19" s="405">
        <f>SUM(C12:C18)</f>
        <v>141476.5</v>
      </c>
      <c r="D19" s="515">
        <f>SUM(D12:D18)</f>
        <v>141476.5</v>
      </c>
      <c r="E19" s="515">
        <f t="shared" si="0"/>
        <v>100</v>
      </c>
    </row>
    <row r="21" spans="1:5">
      <c r="A21" s="857" t="s">
        <v>92</v>
      </c>
      <c r="B21" s="857"/>
      <c r="C21" s="857"/>
      <c r="D21" s="858"/>
      <c r="E21" s="858"/>
    </row>
    <row r="23" spans="1:5">
      <c r="C23" s="576"/>
      <c r="D23" s="576"/>
    </row>
    <row r="24" spans="1:5">
      <c r="A24" s="142"/>
      <c r="D24" s="111"/>
    </row>
  </sheetData>
  <customSheetViews>
    <customSheetView guid="{4165943C-756F-4CCF-9247-CE2CFD5C8A6E}" showPageBreaks="1" hiddenRows="1" topLeftCell="A3">
      <selection activeCell="F16" sqref="F16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</customSheetView>
    <customSheetView guid="{ACD9C512-63C9-4003-B6FE-104619FB99E9}" showPageBreaks="1" hiddenRows="1" topLeftCell="A8">
      <selection activeCell="C10" sqref="C10:E16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B576D719-61CB-4288-93D5-A83B12AD9238}" showPageBreaks="1" hiddenRows="1" topLeftCell="A3">
      <selection activeCell="A7" sqref="A7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</customSheetView>
    <customSheetView guid="{9FFDC49B-567C-47F9-93E0-A54EE725B9D9}" hiddenRows="1" topLeftCell="A8">
      <selection activeCell="H8" sqref="H1:L1048576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</customSheetView>
    <customSheetView guid="{B9701563-F2EF-4C17-B079-4522B0CA7DD0}" showPageBreaks="1" hiddenRows="1" topLeftCell="A9">
      <selection activeCell="D17" sqref="D17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</customSheetView>
    <customSheetView guid="{EC5ECEBF-80FC-40BF-929A-770EFCFFC9BA}" showPageBreaks="1" hiddenRows="1" topLeftCell="A8">
      <selection activeCell="H8" sqref="H1:L1048576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</customSheetView>
    <customSheetView guid="{6F7F94C3-6637-4894-B83A-C8AF9202C62B}" showPageBreaks="1" hiddenRows="1" topLeftCell="A3">
      <selection activeCell="D17" sqref="D17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  <customSheetView guid="{5C07212E-82C1-4D83-BD39-AC2BD6D97870}" showPageBreaks="1" hiddenRows="1" topLeftCell="A3">
      <selection activeCell="C9" sqref="C9"/>
      <pageMargins left="0.70866141732283472" right="0.31496062992125984" top="0.74803149606299213" bottom="0.74803149606299213" header="0.31496062992125984" footer="0.31496062992125984"/>
      <pageSetup paperSize="9" orientation="portrait" r:id="rId8"/>
      <headerFooter differentFirst="1">
        <oddHeader>&amp;C&amp;N</oddHeader>
      </headerFooter>
    </customSheetView>
    <customSheetView guid="{D3711D91-0EFF-403F-B1CB-699C878CEC92}" hiddenRows="1" topLeftCell="A3">
      <selection activeCell="E9" sqref="E9:E16"/>
      <pageMargins left="0.70866141732283472" right="0.31496062992125984" top="0.74803149606299213" bottom="0.74803149606299213" header="0.31496062992125984" footer="0.31496062992125984"/>
      <pageSetup paperSize="9" orientation="portrait" r:id="rId9"/>
      <headerFooter differentFirst="1">
        <oddHeader>&amp;C&amp;N</oddHeader>
      </headerFooter>
    </customSheetView>
  </customSheetViews>
  <mergeCells count="4">
    <mergeCell ref="A9:E9"/>
    <mergeCell ref="A8:E8"/>
    <mergeCell ref="A21:E21"/>
    <mergeCell ref="B7:C7"/>
  </mergeCells>
  <pageMargins left="0.98425196850393704" right="0.39370078740157483" top="0.82677165354330717" bottom="0.78740157480314965" header="0.39370078740157483" footer="0.31496062992125984"/>
  <pageSetup paperSize="9" orientation="portrait" r:id="rId10"/>
  <headerFooter differentFirst="1">
    <oddHeader>&amp;C&amp;N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0"/>
  </sheetPr>
  <dimension ref="A1:I30"/>
  <sheetViews>
    <sheetView topLeftCell="A6" workbookViewId="0">
      <selection activeCell="E15" sqref="E15"/>
    </sheetView>
  </sheetViews>
  <sheetFormatPr defaultColWidth="9.140625" defaultRowHeight="18.75"/>
  <cols>
    <col min="1" max="1" width="4.7109375" style="315" customWidth="1"/>
    <col min="2" max="2" width="40.28515625" style="112" customWidth="1"/>
    <col min="3" max="3" width="14.5703125" style="111" customWidth="1"/>
    <col min="4" max="4" width="14.85546875" style="110" customWidth="1"/>
    <col min="5" max="5" width="13" style="110" customWidth="1"/>
    <col min="6" max="6" width="9.140625" style="110"/>
    <col min="7" max="7" width="15.5703125" style="110" customWidth="1"/>
    <col min="8" max="8" width="16.85546875" style="110" customWidth="1"/>
    <col min="9" max="9" width="12.28515625" style="110" bestFit="1" customWidth="1"/>
    <col min="10" max="16384" width="9.140625" style="110"/>
  </cols>
  <sheetData>
    <row r="1" spans="1:9" s="123" customFormat="1" ht="264.75" hidden="1" customHeight="1">
      <c r="A1" s="126" t="s">
        <v>318</v>
      </c>
      <c r="B1" s="125" t="s">
        <v>317</v>
      </c>
      <c r="C1" s="124" t="s">
        <v>341</v>
      </c>
    </row>
    <row r="2" spans="1:9" s="117" customFormat="1" ht="409.5" hidden="1">
      <c r="A2" s="321" t="s">
        <v>318</v>
      </c>
      <c r="B2" s="121" t="s">
        <v>317</v>
      </c>
      <c r="C2" s="120" t="s">
        <v>340</v>
      </c>
    </row>
    <row r="3" spans="1:9" s="311" customFormat="1">
      <c r="A3" s="846"/>
      <c r="B3" s="837"/>
      <c r="C3" s="841" t="s">
        <v>826</v>
      </c>
      <c r="D3" s="844"/>
      <c r="E3" s="837"/>
      <c r="G3" s="847"/>
    </row>
    <row r="4" spans="1:9" s="311" customFormat="1">
      <c r="A4" s="836"/>
      <c r="B4" s="837"/>
      <c r="C4" s="841" t="s">
        <v>785</v>
      </c>
      <c r="D4" s="844"/>
      <c r="E4" s="837"/>
      <c r="G4" s="847"/>
    </row>
    <row r="5" spans="1:9" s="311" customFormat="1">
      <c r="A5" s="836"/>
      <c r="B5" s="837"/>
      <c r="C5" s="841" t="s">
        <v>786</v>
      </c>
      <c r="D5" s="844"/>
      <c r="E5" s="837"/>
      <c r="G5" s="847"/>
    </row>
    <row r="6" spans="1:9" s="311" customFormat="1">
      <c r="A6" s="836"/>
      <c r="B6" s="837"/>
      <c r="C6" s="841" t="s">
        <v>788</v>
      </c>
      <c r="D6" s="844"/>
      <c r="E6" s="837"/>
      <c r="G6" s="847"/>
    </row>
    <row r="7" spans="1:9" s="117" customFormat="1">
      <c r="A7" s="322"/>
      <c r="B7" s="859"/>
      <c r="C7" s="859"/>
    </row>
    <row r="8" spans="1:9" s="117" customFormat="1">
      <c r="A8" s="863" t="s">
        <v>90</v>
      </c>
      <c r="B8" s="863"/>
      <c r="C8" s="863"/>
      <c r="D8" s="858"/>
      <c r="E8" s="858"/>
    </row>
    <row r="9" spans="1:9" s="117" customFormat="1" ht="110.25" customHeight="1">
      <c r="A9" s="1001" t="s">
        <v>781</v>
      </c>
      <c r="B9" s="1001"/>
      <c r="C9" s="1001"/>
      <c r="D9" s="1001"/>
      <c r="E9" s="1001"/>
      <c r="F9" s="50"/>
      <c r="G9" s="50"/>
      <c r="H9" s="50"/>
      <c r="I9" s="50"/>
    </row>
    <row r="10" spans="1:9" s="117" customFormat="1" ht="7.5" hidden="1" customHeight="1">
      <c r="A10" s="323"/>
      <c r="B10" s="131"/>
      <c r="C10" s="131"/>
      <c r="D10" s="131"/>
      <c r="E10" s="131"/>
      <c r="F10" s="50"/>
      <c r="G10" s="50"/>
      <c r="H10" s="50"/>
      <c r="I10" s="50"/>
    </row>
    <row r="11" spans="1:9" s="117" customFormat="1" ht="85.5" customHeight="1">
      <c r="A11" s="314" t="s">
        <v>0</v>
      </c>
      <c r="B11" s="838" t="s">
        <v>441</v>
      </c>
      <c r="C11" s="51" t="s">
        <v>320</v>
      </c>
      <c r="D11" s="119" t="s">
        <v>321</v>
      </c>
      <c r="E11" s="118" t="s">
        <v>322</v>
      </c>
    </row>
    <row r="12" spans="1:9">
      <c r="A12" s="229" t="s">
        <v>315</v>
      </c>
      <c r="B12" s="422" t="s">
        <v>119</v>
      </c>
      <c r="C12" s="541">
        <f>SUM(C14:C14)</f>
        <v>410</v>
      </c>
      <c r="D12" s="541">
        <f>SUM(D14:D14)</f>
        <v>409.4</v>
      </c>
      <c r="E12" s="349">
        <f>D12/C12*100</f>
        <v>99.853658536585371</v>
      </c>
      <c r="F12" s="641"/>
    </row>
    <row r="13" spans="1:9">
      <c r="A13" s="229"/>
      <c r="B13" s="25" t="s">
        <v>1</v>
      </c>
      <c r="C13" s="542"/>
      <c r="D13" s="542"/>
      <c r="E13" s="139"/>
      <c r="F13" s="641"/>
      <c r="G13" s="642"/>
      <c r="H13" s="642"/>
      <c r="I13" s="642"/>
    </row>
    <row r="14" spans="1:9">
      <c r="A14" s="229" t="s">
        <v>151</v>
      </c>
      <c r="B14" s="412" t="s">
        <v>51</v>
      </c>
      <c r="C14" s="542">
        <v>410</v>
      </c>
      <c r="D14" s="542">
        <v>409.4</v>
      </c>
      <c r="E14" s="139">
        <f>D14/C14*100</f>
        <v>99.853658536585371</v>
      </c>
      <c r="F14" s="641"/>
      <c r="G14" s="624"/>
      <c r="H14" s="635"/>
      <c r="I14" s="643"/>
    </row>
    <row r="15" spans="1:9">
      <c r="A15" s="229" t="s">
        <v>313</v>
      </c>
      <c r="B15" s="422" t="s">
        <v>126</v>
      </c>
      <c r="C15" s="541">
        <f>SUM(C17:C22)</f>
        <v>1990.0000000000002</v>
      </c>
      <c r="D15" s="541">
        <f>SUM(D17:D22)</f>
        <v>1989.5000000000002</v>
      </c>
      <c r="E15" s="152">
        <f>D15/C15*100</f>
        <v>99.9748743718593</v>
      </c>
      <c r="F15" s="641"/>
      <c r="G15" s="624"/>
      <c r="H15" s="635"/>
      <c r="I15" s="643"/>
    </row>
    <row r="16" spans="1:9">
      <c r="A16" s="229"/>
      <c r="B16" s="25" t="s">
        <v>1</v>
      </c>
      <c r="C16" s="542"/>
      <c r="D16" s="542"/>
      <c r="E16" s="349"/>
      <c r="F16" s="641"/>
      <c r="G16" s="624"/>
      <c r="H16" s="635"/>
      <c r="I16" s="643"/>
    </row>
    <row r="17" spans="1:9">
      <c r="A17" s="229" t="s">
        <v>154</v>
      </c>
      <c r="B17" s="412" t="s">
        <v>354</v>
      </c>
      <c r="C17" s="542">
        <v>1376.5</v>
      </c>
      <c r="D17" s="686">
        <v>1376</v>
      </c>
      <c r="E17" s="151">
        <f>D17/C17*100</f>
        <v>99.963675989829284</v>
      </c>
      <c r="F17" s="641"/>
      <c r="G17" s="687"/>
      <c r="H17" s="642"/>
      <c r="I17" s="642"/>
    </row>
    <row r="18" spans="1:9">
      <c r="A18" s="229" t="s">
        <v>155</v>
      </c>
      <c r="B18" s="412" t="s">
        <v>78</v>
      </c>
      <c r="C18" s="542">
        <v>63.7</v>
      </c>
      <c r="D18" s="686">
        <v>63.7</v>
      </c>
      <c r="E18" s="151">
        <f t="shared" ref="E18:E24" si="0">D18/C18*100</f>
        <v>100</v>
      </c>
      <c r="F18" s="641"/>
    </row>
    <row r="19" spans="1:9">
      <c r="A19" s="229" t="s">
        <v>156</v>
      </c>
      <c r="B19" s="411" t="s">
        <v>633</v>
      </c>
      <c r="C19" s="542">
        <v>68.7</v>
      </c>
      <c r="D19" s="686">
        <v>68.7</v>
      </c>
      <c r="E19" s="151">
        <f t="shared" si="0"/>
        <v>100</v>
      </c>
      <c r="F19" s="641"/>
    </row>
    <row r="20" spans="1:9">
      <c r="A20" s="229" t="s">
        <v>449</v>
      </c>
      <c r="B20" s="412" t="s">
        <v>355</v>
      </c>
      <c r="C20" s="542">
        <v>98.7</v>
      </c>
      <c r="D20" s="686">
        <v>98.7</v>
      </c>
      <c r="E20" s="151">
        <f t="shared" si="0"/>
        <v>100</v>
      </c>
      <c r="F20" s="641"/>
    </row>
    <row r="21" spans="1:9">
      <c r="A21" s="229" t="s">
        <v>463</v>
      </c>
      <c r="B21" s="412" t="s">
        <v>80</v>
      </c>
      <c r="C21" s="542">
        <v>76.7</v>
      </c>
      <c r="D21" s="686">
        <v>76.7</v>
      </c>
      <c r="E21" s="151">
        <f t="shared" si="0"/>
        <v>100</v>
      </c>
      <c r="F21" s="641"/>
    </row>
    <row r="22" spans="1:9">
      <c r="A22" s="229" t="s">
        <v>464</v>
      </c>
      <c r="B22" s="412" t="s">
        <v>81</v>
      </c>
      <c r="C22" s="542">
        <v>305.7</v>
      </c>
      <c r="D22" s="686">
        <v>305.7</v>
      </c>
      <c r="E22" s="151">
        <f t="shared" si="0"/>
        <v>100</v>
      </c>
      <c r="F22" s="641"/>
    </row>
    <row r="23" spans="1:9">
      <c r="A23" s="229" t="s">
        <v>311</v>
      </c>
      <c r="B23" s="196" t="s">
        <v>84</v>
      </c>
      <c r="C23" s="541">
        <v>386</v>
      </c>
      <c r="D23" s="541">
        <v>386</v>
      </c>
      <c r="E23" s="152">
        <f t="shared" si="0"/>
        <v>100</v>
      </c>
      <c r="F23" s="641"/>
    </row>
    <row r="24" spans="1:9">
      <c r="A24" s="115"/>
      <c r="B24" s="114" t="s">
        <v>89</v>
      </c>
      <c r="C24" s="543">
        <f>C12+C15+C23</f>
        <v>2786</v>
      </c>
      <c r="D24" s="543">
        <f>D12+D15+D23</f>
        <v>2784.9</v>
      </c>
      <c r="E24" s="151">
        <f t="shared" si="0"/>
        <v>99.960516870064609</v>
      </c>
    </row>
    <row r="26" spans="1:9">
      <c r="A26" s="857" t="s">
        <v>92</v>
      </c>
      <c r="B26" s="857"/>
      <c r="C26" s="857"/>
      <c r="D26" s="858"/>
      <c r="E26" s="858"/>
    </row>
    <row r="29" spans="1:9">
      <c r="B29" s="682"/>
    </row>
    <row r="30" spans="1:9">
      <c r="C30" s="576"/>
      <c r="D30" s="576"/>
    </row>
  </sheetData>
  <customSheetViews>
    <customSheetView guid="{4165943C-756F-4CCF-9247-CE2CFD5C8A6E}" showPageBreaks="1" hiddenRows="1" topLeftCell="A3">
      <selection activeCell="A7" sqref="A7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</customSheetView>
    <customSheetView guid="{ACD9C512-63C9-4003-B6FE-104619FB99E9}" showPageBreaks="1" hiddenRows="1" topLeftCell="A27">
      <selection activeCell="E9" sqref="E9:E23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B576D719-61CB-4288-93D5-A83B12AD9238}" showPageBreaks="1" hiddenRows="1" topLeftCell="A3">
      <selection activeCell="B25" sqref="B25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</customSheetView>
    <customSheetView guid="{9FFDC49B-567C-47F9-93E0-A54EE725B9D9}" hiddenRows="1" topLeftCell="A3">
      <selection activeCell="A5" sqref="A5:E5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</customSheetView>
    <customSheetView guid="{B9701563-F2EF-4C17-B079-4522B0CA7DD0}" showPageBreaks="1" hiddenRows="1" topLeftCell="A3">
      <selection activeCell="A5" sqref="A5:E5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</customSheetView>
    <customSheetView guid="{EC5ECEBF-80FC-40BF-929A-770EFCFFC9BA}" showPageBreaks="1" hiddenRows="1" topLeftCell="A3">
      <selection activeCell="A5" sqref="A5:E5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</customSheetView>
    <customSheetView guid="{6F7F94C3-6637-4894-B83A-C8AF9202C62B}" showPageBreaks="1" hiddenRows="1" topLeftCell="A3">
      <selection activeCell="A5" sqref="A5:E5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  <customSheetView guid="{5C07212E-82C1-4D83-BD39-AC2BD6D97870}" showPageBreaks="1" hiddenRows="1" topLeftCell="A3">
      <selection activeCell="A5" sqref="A5:E5"/>
      <pageMargins left="0.70866141732283472" right="0.31496062992125984" top="0.74803149606299213" bottom="0.74803149606299213" header="0.31496062992125984" footer="0.31496062992125984"/>
      <pageSetup paperSize="9" orientation="portrait" r:id="rId8"/>
      <headerFooter differentFirst="1">
        <oddHeader>&amp;C&amp;N</oddHeader>
      </headerFooter>
    </customSheetView>
    <customSheetView guid="{D3711D91-0EFF-403F-B1CB-699C878CEC92}" hiddenRows="1" topLeftCell="A3">
      <selection activeCell="A6" sqref="A6:E6"/>
      <pageMargins left="0.70866141732283472" right="0.31496062992125984" top="0.74803149606299213" bottom="0.74803149606299213" header="0.31496062992125984" footer="0.31496062992125984"/>
      <pageSetup paperSize="9" orientation="portrait" r:id="rId9"/>
      <headerFooter differentFirst="1">
        <oddHeader>&amp;C&amp;N</oddHeader>
      </headerFooter>
    </customSheetView>
  </customSheetViews>
  <mergeCells count="4">
    <mergeCell ref="A9:E9"/>
    <mergeCell ref="A8:E8"/>
    <mergeCell ref="B7:C7"/>
    <mergeCell ref="A26:E26"/>
  </mergeCells>
  <pageMargins left="1.0629921259842521" right="0.39370078740157483" top="0.9055118110236221" bottom="0.78740157480314965" header="0.39370078740157483" footer="0.31496062992125984"/>
  <pageSetup paperSize="9" orientation="portrait" r:id="rId10"/>
  <headerFooter differentFirst="1">
    <oddHeader>&amp;C&amp;N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L37"/>
  <sheetViews>
    <sheetView topLeftCell="A3" workbookViewId="0">
      <selection activeCell="A9" sqref="A9:E9"/>
    </sheetView>
  </sheetViews>
  <sheetFormatPr defaultColWidth="9.140625" defaultRowHeight="18.75"/>
  <cols>
    <col min="1" max="1" width="4.7109375" style="94" customWidth="1"/>
    <col min="2" max="2" width="44" style="93" customWidth="1"/>
    <col min="3" max="3" width="14.28515625" style="92" customWidth="1"/>
    <col min="4" max="4" width="12.140625" style="91" customWidth="1"/>
    <col min="5" max="5" width="12.7109375" style="91" customWidth="1"/>
    <col min="6" max="6" width="9.140625" style="91"/>
    <col min="7" max="7" width="21.42578125" style="569" customWidth="1"/>
    <col min="8" max="8" width="20.140625" style="569" customWidth="1"/>
    <col min="9" max="9" width="9.140625" style="91" customWidth="1"/>
    <col min="10" max="11" width="9.140625" style="91"/>
    <col min="12" max="12" width="13.7109375" style="91" bestFit="1" customWidth="1"/>
    <col min="13" max="16384" width="9.140625" style="91"/>
  </cols>
  <sheetData>
    <row r="1" spans="1:12" s="103" customFormat="1" ht="264.75" hidden="1" customHeight="1">
      <c r="A1" s="106" t="s">
        <v>318</v>
      </c>
      <c r="B1" s="105" t="s">
        <v>317</v>
      </c>
      <c r="C1" s="104" t="s">
        <v>341</v>
      </c>
      <c r="G1" s="567"/>
      <c r="H1" s="567"/>
    </row>
    <row r="2" spans="1:12" s="99" customFormat="1" ht="409.5" hidden="1">
      <c r="A2" s="102" t="s">
        <v>318</v>
      </c>
      <c r="B2" s="101" t="s">
        <v>317</v>
      </c>
      <c r="C2" s="100" t="s">
        <v>340</v>
      </c>
      <c r="G2" s="568"/>
      <c r="H2" s="568"/>
    </row>
    <row r="3" spans="1:12" s="99" customFormat="1">
      <c r="A3" s="833"/>
      <c r="B3" s="832"/>
      <c r="C3" s="841" t="s">
        <v>791</v>
      </c>
      <c r="D3" s="832"/>
      <c r="E3" s="832"/>
    </row>
    <row r="4" spans="1:12" s="99" customFormat="1">
      <c r="A4" s="833"/>
      <c r="B4" s="832"/>
      <c r="C4" s="841" t="s">
        <v>785</v>
      </c>
      <c r="D4" s="832"/>
      <c r="E4" s="832"/>
    </row>
    <row r="5" spans="1:12" s="99" customFormat="1">
      <c r="A5" s="833"/>
      <c r="B5" s="832"/>
      <c r="C5" s="841" t="s">
        <v>786</v>
      </c>
      <c r="D5" s="832"/>
      <c r="E5" s="832"/>
    </row>
    <row r="6" spans="1:12" s="99" customFormat="1">
      <c r="A6" s="833"/>
      <c r="B6" s="832"/>
      <c r="C6" s="841" t="s">
        <v>788</v>
      </c>
      <c r="D6" s="832"/>
      <c r="E6" s="832"/>
    </row>
    <row r="7" spans="1:12" s="99" customFormat="1">
      <c r="A7" s="833"/>
      <c r="B7" s="832"/>
      <c r="C7" s="827"/>
      <c r="D7" s="832"/>
      <c r="E7" s="832"/>
    </row>
    <row r="8" spans="1:12" s="99" customFormat="1">
      <c r="A8" s="863" t="s">
        <v>90</v>
      </c>
      <c r="B8" s="863"/>
      <c r="C8" s="863"/>
      <c r="D8" s="883"/>
      <c r="E8" s="883"/>
      <c r="G8" s="568"/>
      <c r="H8" s="568"/>
    </row>
    <row r="9" spans="1:12" s="99" customFormat="1" ht="84.75" customHeight="1">
      <c r="A9" s="861" t="s">
        <v>764</v>
      </c>
      <c r="B9" s="861"/>
      <c r="C9" s="861"/>
      <c r="D9" s="882"/>
      <c r="E9" s="882"/>
      <c r="G9" s="568"/>
      <c r="H9" s="568"/>
    </row>
    <row r="10" spans="1:12" s="99" customFormat="1" ht="85.5" customHeight="1">
      <c r="A10" s="26" t="s">
        <v>0</v>
      </c>
      <c r="B10" s="700" t="s">
        <v>91</v>
      </c>
      <c r="C10" s="26" t="s">
        <v>320</v>
      </c>
      <c r="D10" s="90" t="s">
        <v>321</v>
      </c>
      <c r="E10" s="89" t="s">
        <v>322</v>
      </c>
      <c r="G10" s="568"/>
      <c r="H10" s="568"/>
    </row>
    <row r="11" spans="1:12">
      <c r="A11" s="98" t="s">
        <v>315</v>
      </c>
      <c r="B11" s="184" t="s">
        <v>314</v>
      </c>
      <c r="C11" s="96">
        <v>215</v>
      </c>
      <c r="D11" s="96">
        <v>215</v>
      </c>
      <c r="E11" s="135">
        <f t="shared" ref="E11:E29" si="0">D11/C11*100</f>
        <v>100</v>
      </c>
      <c r="L11" s="589"/>
    </row>
    <row r="12" spans="1:12" s="272" customFormat="1">
      <c r="A12" s="270" t="s">
        <v>313</v>
      </c>
      <c r="B12" s="136" t="s">
        <v>312</v>
      </c>
      <c r="C12" s="137">
        <v>1203.9000000000001</v>
      </c>
      <c r="D12" s="137">
        <v>1203.9000000000001</v>
      </c>
      <c r="E12" s="271">
        <f t="shared" si="0"/>
        <v>100</v>
      </c>
      <c r="F12" s="91"/>
      <c r="G12" s="574"/>
      <c r="H12" s="574"/>
      <c r="I12" s="91"/>
      <c r="J12" s="91"/>
      <c r="L12" s="589"/>
    </row>
    <row r="13" spans="1:12" s="272" customFormat="1">
      <c r="A13" s="270" t="s">
        <v>311</v>
      </c>
      <c r="B13" s="136" t="s">
        <v>306</v>
      </c>
      <c r="C13" s="137">
        <v>411.3</v>
      </c>
      <c r="D13" s="137">
        <v>411.3</v>
      </c>
      <c r="E13" s="271">
        <f t="shared" si="0"/>
        <v>100</v>
      </c>
      <c r="F13" s="91"/>
      <c r="G13" s="574"/>
      <c r="H13" s="574"/>
      <c r="I13" s="91"/>
      <c r="J13" s="91"/>
      <c r="L13" s="589"/>
    </row>
    <row r="14" spans="1:12" s="272" customFormat="1">
      <c r="A14" s="98" t="s">
        <v>309</v>
      </c>
      <c r="B14" s="136" t="s">
        <v>302</v>
      </c>
      <c r="C14" s="137">
        <v>3422.4</v>
      </c>
      <c r="D14" s="137">
        <v>3422.4</v>
      </c>
      <c r="E14" s="271">
        <f t="shared" si="0"/>
        <v>100</v>
      </c>
      <c r="F14" s="91"/>
      <c r="G14" s="574"/>
      <c r="H14" s="574"/>
      <c r="I14" s="91"/>
      <c r="J14" s="91"/>
      <c r="L14" s="589"/>
    </row>
    <row r="15" spans="1:12" s="284" customFormat="1" ht="19.5" customHeight="1">
      <c r="A15" s="273" t="s">
        <v>307</v>
      </c>
      <c r="B15" s="719" t="s">
        <v>294</v>
      </c>
      <c r="C15" s="274">
        <v>2619</v>
      </c>
      <c r="D15" s="274">
        <v>2619</v>
      </c>
      <c r="E15" s="325">
        <f t="shared" si="0"/>
        <v>100</v>
      </c>
      <c r="G15" s="588"/>
      <c r="H15" s="588"/>
      <c r="L15" s="720"/>
    </row>
    <row r="16" spans="1:12" s="284" customFormat="1">
      <c r="A16" s="273" t="s">
        <v>305</v>
      </c>
      <c r="B16" s="721" t="s">
        <v>286</v>
      </c>
      <c r="C16" s="274">
        <v>1547.9</v>
      </c>
      <c r="D16" s="274">
        <v>1547.9</v>
      </c>
      <c r="E16" s="325">
        <f t="shared" si="0"/>
        <v>100</v>
      </c>
      <c r="G16" s="588"/>
      <c r="H16" s="588"/>
      <c r="L16" s="720"/>
    </row>
    <row r="17" spans="1:12" s="284" customFormat="1">
      <c r="A17" s="273" t="s">
        <v>303</v>
      </c>
      <c r="B17" s="721" t="s">
        <v>272</v>
      </c>
      <c r="C17" s="274">
        <v>928.6</v>
      </c>
      <c r="D17" s="274">
        <v>928.6</v>
      </c>
      <c r="E17" s="325">
        <f t="shared" si="0"/>
        <v>100</v>
      </c>
      <c r="G17" s="588"/>
      <c r="H17" s="588"/>
      <c r="L17" s="720"/>
    </row>
    <row r="18" spans="1:12" s="284" customFormat="1">
      <c r="A18" s="273" t="s">
        <v>301</v>
      </c>
      <c r="B18" s="721" t="s">
        <v>270</v>
      </c>
      <c r="C18" s="274">
        <v>1167</v>
      </c>
      <c r="D18" s="274">
        <v>1167</v>
      </c>
      <c r="E18" s="325">
        <f t="shared" si="0"/>
        <v>100</v>
      </c>
      <c r="G18" s="588"/>
      <c r="H18" s="588"/>
      <c r="L18" s="720"/>
    </row>
    <row r="19" spans="1:12" s="284" customFormat="1">
      <c r="A19" s="273" t="s">
        <v>299</v>
      </c>
      <c r="B19" s="721" t="s">
        <v>268</v>
      </c>
      <c r="C19" s="274">
        <v>321</v>
      </c>
      <c r="D19" s="274">
        <v>321</v>
      </c>
      <c r="E19" s="325">
        <f t="shared" si="0"/>
        <v>100</v>
      </c>
      <c r="G19" s="588"/>
      <c r="H19" s="588"/>
      <c r="L19" s="720"/>
    </row>
    <row r="20" spans="1:12" s="284" customFormat="1">
      <c r="A20" s="273" t="s">
        <v>297</v>
      </c>
      <c r="B20" s="721" t="s">
        <v>264</v>
      </c>
      <c r="C20" s="274">
        <v>1533.6</v>
      </c>
      <c r="D20" s="274">
        <v>1533.6</v>
      </c>
      <c r="E20" s="325">
        <f t="shared" si="0"/>
        <v>100</v>
      </c>
      <c r="G20" s="588"/>
      <c r="H20" s="588"/>
      <c r="L20" s="720"/>
    </row>
    <row r="21" spans="1:12" s="284" customFormat="1" ht="37.5">
      <c r="A21" s="273" t="s">
        <v>295</v>
      </c>
      <c r="B21" s="154" t="s">
        <v>356</v>
      </c>
      <c r="C21" s="274">
        <v>1804.7</v>
      </c>
      <c r="D21" s="274">
        <v>1804.7</v>
      </c>
      <c r="E21" s="325">
        <f t="shared" si="0"/>
        <v>100</v>
      </c>
      <c r="G21" s="588"/>
      <c r="H21" s="588"/>
      <c r="L21" s="720"/>
    </row>
    <row r="22" spans="1:12" s="284" customFormat="1">
      <c r="A22" s="273" t="s">
        <v>293</v>
      </c>
      <c r="B22" s="268" t="s">
        <v>259</v>
      </c>
      <c r="C22" s="274">
        <v>567.6</v>
      </c>
      <c r="D22" s="274">
        <v>567.6</v>
      </c>
      <c r="E22" s="325">
        <f t="shared" si="0"/>
        <v>100</v>
      </c>
      <c r="G22" s="588"/>
      <c r="H22" s="588"/>
      <c r="L22" s="720"/>
    </row>
    <row r="23" spans="1:12" s="284" customFormat="1" ht="19.5" customHeight="1">
      <c r="A23" s="273" t="s">
        <v>291</v>
      </c>
      <c r="B23" s="283" t="s">
        <v>255</v>
      </c>
      <c r="C23" s="274">
        <v>3199</v>
      </c>
      <c r="D23" s="274">
        <v>3199</v>
      </c>
      <c r="E23" s="325">
        <f t="shared" si="0"/>
        <v>100</v>
      </c>
      <c r="G23" s="588"/>
      <c r="H23" s="588"/>
      <c r="L23" s="720"/>
    </row>
    <row r="24" spans="1:12" s="284" customFormat="1">
      <c r="A24" s="273" t="s">
        <v>289</v>
      </c>
      <c r="B24" s="268" t="s">
        <v>245</v>
      </c>
      <c r="C24" s="274">
        <v>1375.9</v>
      </c>
      <c r="D24" s="274">
        <v>1375.9</v>
      </c>
      <c r="E24" s="325">
        <f t="shared" si="0"/>
        <v>100</v>
      </c>
      <c r="F24" s="356"/>
      <c r="G24" s="588"/>
      <c r="H24" s="588"/>
      <c r="I24" s="356"/>
      <c r="J24" s="356"/>
      <c r="L24" s="722"/>
    </row>
    <row r="25" spans="1:12" s="284" customFormat="1">
      <c r="A25" s="273" t="s">
        <v>287</v>
      </c>
      <c r="B25" s="721" t="s">
        <v>243</v>
      </c>
      <c r="C25" s="274">
        <v>2063.9</v>
      </c>
      <c r="D25" s="274">
        <v>2063.9</v>
      </c>
      <c r="E25" s="325">
        <f t="shared" si="0"/>
        <v>100</v>
      </c>
      <c r="F25" s="356"/>
      <c r="G25" s="588"/>
      <c r="H25" s="588"/>
      <c r="I25" s="356"/>
      <c r="J25" s="356"/>
      <c r="L25" s="722"/>
    </row>
    <row r="26" spans="1:12" s="284" customFormat="1">
      <c r="A26" s="357" t="s">
        <v>285</v>
      </c>
      <c r="B26" s="721" t="s">
        <v>84</v>
      </c>
      <c r="C26" s="274">
        <v>4519.8</v>
      </c>
      <c r="D26" s="274">
        <v>4519.8</v>
      </c>
      <c r="E26" s="325">
        <f t="shared" si="0"/>
        <v>100</v>
      </c>
      <c r="F26" s="356"/>
      <c r="G26" s="588"/>
      <c r="H26" s="588"/>
      <c r="I26" s="356"/>
      <c r="J26" s="356"/>
      <c r="L26" s="722"/>
    </row>
    <row r="27" spans="1:12" s="272" customFormat="1">
      <c r="A27" s="270" t="s">
        <v>283</v>
      </c>
      <c r="B27" s="136" t="s">
        <v>85</v>
      </c>
      <c r="C27" s="137">
        <v>782.2</v>
      </c>
      <c r="D27" s="137">
        <v>782.2</v>
      </c>
      <c r="E27" s="271">
        <f t="shared" si="0"/>
        <v>100</v>
      </c>
      <c r="F27" s="91"/>
      <c r="G27" s="574"/>
      <c r="H27" s="574"/>
      <c r="I27" s="91"/>
      <c r="J27" s="91"/>
      <c r="L27" s="589"/>
    </row>
    <row r="28" spans="1:12" s="272" customFormat="1">
      <c r="A28" s="270" t="s">
        <v>281</v>
      </c>
      <c r="B28" s="136" t="s">
        <v>687</v>
      </c>
      <c r="C28" s="137">
        <v>378.4</v>
      </c>
      <c r="D28" s="137">
        <v>378.4</v>
      </c>
      <c r="E28" s="271">
        <f t="shared" si="0"/>
        <v>100</v>
      </c>
      <c r="F28" s="91"/>
      <c r="G28" s="574"/>
      <c r="H28" s="574"/>
      <c r="I28" s="91"/>
      <c r="J28" s="91"/>
      <c r="L28" s="589"/>
    </row>
    <row r="29" spans="1:12" s="272" customFormat="1">
      <c r="A29" s="98" t="s">
        <v>279</v>
      </c>
      <c r="B29" s="136" t="s">
        <v>88</v>
      </c>
      <c r="C29" s="137">
        <v>39827</v>
      </c>
      <c r="D29" s="137">
        <v>39827</v>
      </c>
      <c r="E29" s="271">
        <f t="shared" si="0"/>
        <v>100</v>
      </c>
      <c r="F29" s="91"/>
      <c r="G29" s="574"/>
      <c r="H29" s="574"/>
      <c r="I29" s="91"/>
      <c r="J29" s="91"/>
      <c r="L29" s="589"/>
    </row>
    <row r="30" spans="1:12">
      <c r="A30" s="98"/>
      <c r="B30" s="97" t="s">
        <v>456</v>
      </c>
      <c r="C30" s="96">
        <v>20.5</v>
      </c>
      <c r="D30" s="95"/>
      <c r="E30" s="135"/>
    </row>
    <row r="31" spans="1:12">
      <c r="A31" s="98"/>
      <c r="B31" s="97" t="s">
        <v>89</v>
      </c>
      <c r="C31" s="137">
        <f>SUM(C11:C30)</f>
        <v>67908.700000000012</v>
      </c>
      <c r="D31" s="137">
        <f>SUM(D11:D30)</f>
        <v>67888.200000000012</v>
      </c>
      <c r="E31" s="135">
        <f>D31/C31*100</f>
        <v>99.969812409897401</v>
      </c>
    </row>
    <row r="32" spans="1:12" hidden="1"/>
    <row r="33" spans="1:5" ht="34.5" customHeight="1">
      <c r="A33" s="884" t="s">
        <v>92</v>
      </c>
      <c r="B33" s="884"/>
      <c r="C33" s="884"/>
      <c r="D33" s="883"/>
      <c r="E33" s="883"/>
    </row>
    <row r="34" spans="1:5">
      <c r="C34" s="307"/>
      <c r="D34" s="307"/>
    </row>
    <row r="36" spans="1:5">
      <c r="D36" s="92"/>
    </row>
    <row r="37" spans="1:5">
      <c r="A37" s="261"/>
      <c r="C37" s="91"/>
    </row>
  </sheetData>
  <customSheetViews>
    <customSheetView guid="{4165943C-756F-4CCF-9247-CE2CFD5C8A6E}" showPageBreaks="1" showAutoFilter="1" hiddenRows="1" topLeftCell="A3">
      <selection activeCell="A6" sqref="A6:E6"/>
      <pageMargins left="0.78740157480314965" right="0.42" top="0.74803149606299213" bottom="0.74803149606299213" header="0.31496062992125984" footer="0.31496062992125984"/>
      <pageSetup paperSize="9" orientation="portrait" r:id="rId1"/>
      <autoFilter ref="A7:E33"/>
    </customSheetView>
    <customSheetView guid="{ACD9C512-63C9-4003-B6FE-104619FB99E9}" showPageBreaks="1" hiddenRows="1" topLeftCell="A8">
      <selection activeCell="D25" sqref="D25"/>
      <pageMargins left="0.78740157480314965" right="0.31496062992125984" top="0.74803149606299213" bottom="0.74803149606299213" header="0.31496062992125984" footer="0.31496062992125984"/>
      <pageSetup paperSize="9" orientation="portrait" r:id="rId2"/>
    </customSheetView>
    <customSheetView guid="{B576D719-61CB-4288-93D5-A83B12AD9238}" showPageBreaks="1" hiddenRows="1" topLeftCell="A15">
      <selection activeCell="K18" sqref="K18"/>
      <pageMargins left="0.78740157480314965" right="0.31496062992125984" top="0.74803149606299213" bottom="0.74803149606299213" header="0.31496062992125984" footer="0.31496062992125984"/>
      <pageSetup paperSize="9" orientation="portrait" r:id="rId3"/>
    </customSheetView>
    <customSheetView guid="{9FFDC49B-567C-47F9-93E0-A54EE725B9D9}" showAutoFilter="1" hiddenRows="1" topLeftCell="A3">
      <selection activeCell="B32" sqref="B32"/>
      <pageMargins left="0.78740157480314965" right="0.31496062992125984" top="0.74803149606299213" bottom="0.74803149606299213" header="0.31496062992125984" footer="0.31496062992125984"/>
      <pageSetup paperSize="9" orientation="portrait" r:id="rId4"/>
      <autoFilter ref="A7:F33"/>
    </customSheetView>
    <customSheetView guid="{6F7F94C3-6637-4894-B83A-C8AF9202C62B}" hiddenRows="1" topLeftCell="A3">
      <selection activeCell="C22" sqref="C22"/>
      <pageMargins left="0.78740157480314965" right="0.31496062992125984" top="0.74803149606299213" bottom="0.74803149606299213" header="0.31496062992125984" footer="0.31496062992125984"/>
      <pageSetup paperSize="9" orientation="portrait" r:id="rId5"/>
    </customSheetView>
    <customSheetView guid="{5C07212E-82C1-4D83-BD39-AC2BD6D97870}" hiddenRows="1" topLeftCell="A15">
      <selection activeCell="K18" sqref="K18"/>
      <pageMargins left="0.78740157480314965" right="0.31496062992125984" top="0.74803149606299213" bottom="0.74803149606299213" header="0.31496062992125984" footer="0.31496062992125984"/>
      <pageSetup paperSize="9" orientation="portrait" r:id="rId6"/>
    </customSheetView>
    <customSheetView guid="{D3711D91-0EFF-403F-B1CB-699C878CEC92}" showAutoFilter="1" hiddenRows="1" topLeftCell="A21">
      <selection activeCell="B32" sqref="B32"/>
      <pageMargins left="0.78740157480314965" right="0.31496062992125984" top="0.74803149606299213" bottom="0.74803149606299213" header="0.31496062992125984" footer="0.31496062992125984"/>
      <pageSetup paperSize="9" orientation="portrait" r:id="rId7"/>
      <autoFilter ref="A7:E33"/>
    </customSheetView>
  </customSheetViews>
  <mergeCells count="3">
    <mergeCell ref="A9:E9"/>
    <mergeCell ref="A8:E8"/>
    <mergeCell ref="A33:E33"/>
  </mergeCells>
  <pageMargins left="0.92" right="0.39370078740157483" top="0.82677165354330717" bottom="0.51181102362204722" header="0.31496062992125984" footer="0.31496062992125984"/>
  <pageSetup paperSize="9" orientation="portrait" r:id="rId8"/>
  <headerFooter differentFirst="1">
    <oddHeader xml:space="preserve">&amp;C&amp;P
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0"/>
  </sheetPr>
  <dimension ref="A1:H20"/>
  <sheetViews>
    <sheetView topLeftCell="A3" workbookViewId="0">
      <selection activeCell="C3" sqref="C3"/>
    </sheetView>
  </sheetViews>
  <sheetFormatPr defaultColWidth="9.140625" defaultRowHeight="18.75"/>
  <cols>
    <col min="1" max="1" width="4.7109375" style="240" customWidth="1"/>
    <col min="2" max="2" width="39.28515625" style="93" customWidth="1"/>
    <col min="3" max="3" width="14.5703125" style="92" customWidth="1"/>
    <col min="4" max="4" width="14.7109375" style="91" customWidth="1"/>
    <col min="5" max="5" width="12.85546875" style="91" customWidth="1"/>
    <col min="6" max="6" width="10.42578125" style="91" bestFit="1" customWidth="1"/>
    <col min="7" max="7" width="15.140625" style="91" customWidth="1"/>
    <col min="8" max="8" width="24" style="91" customWidth="1"/>
    <col min="9" max="16384" width="9.140625" style="91"/>
  </cols>
  <sheetData>
    <row r="1" spans="1:8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8" s="99" customFormat="1" ht="409.5" hidden="1">
      <c r="A2" s="102" t="s">
        <v>318</v>
      </c>
      <c r="B2" s="101" t="s">
        <v>317</v>
      </c>
      <c r="C2" s="100" t="s">
        <v>340</v>
      </c>
    </row>
    <row r="3" spans="1:8" s="311" customFormat="1">
      <c r="A3" s="846"/>
      <c r="B3" s="837"/>
      <c r="C3" s="841" t="s">
        <v>827</v>
      </c>
      <c r="D3" s="844"/>
      <c r="E3" s="837"/>
      <c r="G3" s="847"/>
    </row>
    <row r="4" spans="1:8" s="311" customFormat="1">
      <c r="A4" s="836"/>
      <c r="B4" s="837"/>
      <c r="C4" s="841" t="s">
        <v>785</v>
      </c>
      <c r="D4" s="844"/>
      <c r="E4" s="837"/>
      <c r="G4" s="847"/>
    </row>
    <row r="5" spans="1:8" s="311" customFormat="1">
      <c r="A5" s="836"/>
      <c r="B5" s="837"/>
      <c r="C5" s="841" t="s">
        <v>786</v>
      </c>
      <c r="D5" s="844"/>
      <c r="E5" s="837"/>
      <c r="G5" s="847"/>
    </row>
    <row r="6" spans="1:8" s="311" customFormat="1">
      <c r="A6" s="836"/>
      <c r="B6" s="837"/>
      <c r="C6" s="841" t="s">
        <v>788</v>
      </c>
      <c r="D6" s="844"/>
      <c r="E6" s="837"/>
      <c r="G6" s="847"/>
    </row>
    <row r="7" spans="1:8" s="99" customFormat="1" ht="34.5" customHeight="1">
      <c r="A7" s="13"/>
      <c r="B7" s="859"/>
      <c r="C7" s="859"/>
    </row>
    <row r="8" spans="1:8" s="99" customFormat="1">
      <c r="A8" s="863" t="s">
        <v>90</v>
      </c>
      <c r="B8" s="863"/>
      <c r="C8" s="863"/>
      <c r="D8" s="883"/>
      <c r="E8" s="883"/>
    </row>
    <row r="9" spans="1:8" s="99" customFormat="1" ht="42" customHeight="1">
      <c r="A9" s="861" t="s">
        <v>669</v>
      </c>
      <c r="B9" s="861"/>
      <c r="C9" s="861"/>
      <c r="D9" s="882"/>
      <c r="E9" s="882"/>
    </row>
    <row r="10" spans="1:8" s="99" customFormat="1" ht="6.75" customHeight="1">
      <c r="A10" s="239"/>
      <c r="B10" s="239"/>
      <c r="C10" s="239"/>
      <c r="D10" s="107"/>
      <c r="E10" s="107"/>
    </row>
    <row r="11" spans="1:8" s="99" customFormat="1" ht="85.5" customHeight="1">
      <c r="A11" s="238" t="s">
        <v>0</v>
      </c>
      <c r="B11" s="700" t="s">
        <v>352</v>
      </c>
      <c r="C11" s="238" t="s">
        <v>320</v>
      </c>
      <c r="D11" s="90" t="s">
        <v>321</v>
      </c>
      <c r="E11" s="89" t="s">
        <v>322</v>
      </c>
    </row>
    <row r="12" spans="1:8">
      <c r="A12" s="191" t="s">
        <v>315</v>
      </c>
      <c r="B12" s="192" t="s">
        <v>88</v>
      </c>
      <c r="C12" s="405">
        <v>940510</v>
      </c>
      <c r="D12" s="544">
        <v>913581.6</v>
      </c>
      <c r="E12" s="135">
        <f>D12/C12*100</f>
        <v>97.136830017756324</v>
      </c>
      <c r="F12" s="645"/>
    </row>
    <row r="13" spans="1:8">
      <c r="A13" s="191" t="s">
        <v>313</v>
      </c>
      <c r="B13" s="192" t="s">
        <v>85</v>
      </c>
      <c r="C13" s="405">
        <v>147450</v>
      </c>
      <c r="D13" s="544">
        <v>147450</v>
      </c>
      <c r="E13" s="135">
        <f t="shared" ref="E13:E15" si="0">D13/C13*100</f>
        <v>100</v>
      </c>
      <c r="F13" s="645"/>
      <c r="H13" s="569"/>
    </row>
    <row r="14" spans="1:8">
      <c r="A14" s="191" t="s">
        <v>311</v>
      </c>
      <c r="B14" s="192" t="s">
        <v>87</v>
      </c>
      <c r="C14" s="405">
        <v>92040</v>
      </c>
      <c r="D14" s="544">
        <v>92040</v>
      </c>
      <c r="E14" s="135">
        <f t="shared" si="0"/>
        <v>100</v>
      </c>
      <c r="F14" s="645"/>
      <c r="H14" s="569"/>
    </row>
    <row r="15" spans="1:8">
      <c r="A15" s="191"/>
      <c r="B15" s="192" t="s">
        <v>89</v>
      </c>
      <c r="C15" s="405">
        <f>SUM(C12:C14)</f>
        <v>1180000</v>
      </c>
      <c r="D15" s="405">
        <f>SUM(D12:D14)</f>
        <v>1153071.6000000001</v>
      </c>
      <c r="E15" s="135">
        <f t="shared" si="0"/>
        <v>97.717932203389836</v>
      </c>
      <c r="F15" s="645"/>
      <c r="H15" s="569"/>
    </row>
    <row r="16" spans="1:8">
      <c r="H16" s="569"/>
    </row>
    <row r="17" spans="1:8">
      <c r="A17" s="884" t="s">
        <v>92</v>
      </c>
      <c r="B17" s="884"/>
      <c r="C17" s="884"/>
      <c r="D17" s="883"/>
      <c r="E17" s="883"/>
      <c r="H17" s="569"/>
    </row>
    <row r="20" spans="1:8">
      <c r="C20" s="644"/>
      <c r="D20" s="644"/>
    </row>
  </sheetData>
  <customSheetViews>
    <customSheetView guid="{4165943C-756F-4CCF-9247-CE2CFD5C8A6E}" showPageBreaks="1" hiddenRows="1" topLeftCell="A3">
      <selection activeCell="A6" sqref="A6:E6"/>
      <pageMargins left="0.7" right="0.7" top="0.75" bottom="0.75" header="0.3" footer="0.3"/>
      <pageSetup paperSize="9" orientation="portrait" r:id="rId1"/>
    </customSheetView>
    <customSheetView guid="{ACD9C512-63C9-4003-B6FE-104619FB99E9}" hiddenRows="1" topLeftCell="A3">
      <selection activeCell="E9" sqref="E9:E10"/>
      <pageMargins left="0.7" right="0.7" top="0.75" bottom="0.75" header="0.3" footer="0.3"/>
      <pageSetup paperSize="9" orientation="portrait" r:id="rId2"/>
    </customSheetView>
    <customSheetView guid="{B576D719-61CB-4288-93D5-A83B12AD9238}" showPageBreaks="1" hiddenRows="1" topLeftCell="A3">
      <selection activeCell="A3" sqref="A1:XFD1048576"/>
      <pageMargins left="0.7" right="0.7" top="0.75" bottom="0.75" header="0.3" footer="0.3"/>
      <pageSetup paperSize="9" orientation="portrait" r:id="rId3"/>
    </customSheetView>
    <customSheetView guid="{9FFDC49B-567C-47F9-93E0-A54EE725B9D9}" hiddenRows="1" topLeftCell="A3">
      <selection activeCell="A3" sqref="A1:XFD1048576"/>
      <pageMargins left="0.7" right="0.7" top="0.75" bottom="0.75" header="0.3" footer="0.3"/>
      <pageSetup paperSize="9" orientation="portrait" r:id="rId4"/>
    </customSheetView>
    <customSheetView guid="{6F7F94C3-6637-4894-B83A-C8AF9202C62B}" hiddenRows="1" topLeftCell="A3">
      <selection activeCell="A5" sqref="A5:E5"/>
      <pageMargins left="0.7" right="0.7" top="0.75" bottom="0.75" header="0.3" footer="0.3"/>
      <pageSetup paperSize="9" orientation="portrait" r:id="rId5"/>
    </customSheetView>
    <customSheetView guid="{5C07212E-82C1-4D83-BD39-AC2BD6D97870}" hiddenRows="1" topLeftCell="A3">
      <selection activeCell="A3" sqref="A1:XFD1048576"/>
      <pageMargins left="0.7" right="0.7" top="0.75" bottom="0.75" header="0.3" footer="0.3"/>
      <pageSetup paperSize="9" orientation="portrait" r:id="rId6"/>
    </customSheetView>
    <customSheetView guid="{D3711D91-0EFF-403F-B1CB-699C878CEC92}" hiddenRows="1" topLeftCell="A3">
      <selection activeCell="A6" sqref="A6:E6"/>
      <pageMargins left="0.7" right="0.7" top="0.75" bottom="0.75" header="0.3" footer="0.3"/>
      <pageSetup paperSize="9" orientation="portrait" r:id="rId7"/>
    </customSheetView>
  </customSheetViews>
  <mergeCells count="4">
    <mergeCell ref="B7:C7"/>
    <mergeCell ref="A8:E8"/>
    <mergeCell ref="A9:E9"/>
    <mergeCell ref="A17:E17"/>
  </mergeCells>
  <pageMargins left="0.98425196850393704" right="0.39370078740157483" top="0.94488188976377963" bottom="0.78740157480314965" header="0.39370078740157483" footer="0.31496062992125984"/>
  <pageSetup paperSize="9" orientation="portrait" r:id="rId8"/>
  <headerFooter differentFirst="1">
    <oddHeader>&amp;C&amp;P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Q215"/>
  <sheetViews>
    <sheetView topLeftCell="A3" workbookViewId="0">
      <selection activeCell="H9" sqref="H9"/>
    </sheetView>
  </sheetViews>
  <sheetFormatPr defaultColWidth="9.140625" defaultRowHeight="18.75"/>
  <cols>
    <col min="1" max="1" width="6.140625" style="1010" customWidth="1"/>
    <col min="2" max="2" width="45.140625" style="112" customWidth="1"/>
    <col min="3" max="3" width="15" style="111" customWidth="1"/>
    <col min="4" max="4" width="12.85546875" style="110" customWidth="1"/>
    <col min="5" max="5" width="13.5703125" style="110" customWidth="1"/>
    <col min="6" max="6" width="9.140625" style="110"/>
    <col min="7" max="7" width="18.85546875" style="653" customWidth="1"/>
    <col min="8" max="8" width="14.28515625" style="110" customWidth="1"/>
    <col min="9" max="9" width="13.28515625" style="110" customWidth="1"/>
    <col min="10" max="16384" width="9.140625" style="110"/>
  </cols>
  <sheetData>
    <row r="1" spans="1:17" s="123" customFormat="1" ht="264.75" hidden="1" customHeight="1">
      <c r="A1" s="126" t="s">
        <v>318</v>
      </c>
      <c r="B1" s="125" t="s">
        <v>317</v>
      </c>
      <c r="C1" s="124" t="s">
        <v>341</v>
      </c>
      <c r="G1" s="650"/>
    </row>
    <row r="2" spans="1:17" s="117" customFormat="1" ht="409.5" hidden="1">
      <c r="A2" s="321" t="s">
        <v>318</v>
      </c>
      <c r="B2" s="121" t="s">
        <v>317</v>
      </c>
      <c r="C2" s="120" t="s">
        <v>340</v>
      </c>
      <c r="G2" s="279"/>
    </row>
    <row r="3" spans="1:17" s="311" customFormat="1">
      <c r="A3" s="846"/>
      <c r="B3" s="837"/>
      <c r="C3" s="841" t="s">
        <v>828</v>
      </c>
      <c r="D3" s="844"/>
      <c r="E3" s="837"/>
      <c r="G3" s="847"/>
    </row>
    <row r="4" spans="1:17" s="311" customFormat="1">
      <c r="A4" s="836"/>
      <c r="B4" s="837"/>
      <c r="C4" s="841" t="s">
        <v>785</v>
      </c>
      <c r="D4" s="844"/>
      <c r="E4" s="837"/>
      <c r="G4" s="847"/>
    </row>
    <row r="5" spans="1:17" s="311" customFormat="1">
      <c r="A5" s="836"/>
      <c r="B5" s="837"/>
      <c r="C5" s="841" t="s">
        <v>786</v>
      </c>
      <c r="D5" s="844"/>
      <c r="E5" s="837"/>
      <c r="G5" s="847"/>
    </row>
    <row r="6" spans="1:17" s="311" customFormat="1">
      <c r="A6" s="836"/>
      <c r="B6" s="837"/>
      <c r="C6" s="841" t="s">
        <v>788</v>
      </c>
      <c r="D6" s="844"/>
      <c r="E6" s="837"/>
      <c r="G6" s="847"/>
    </row>
    <row r="7" spans="1:17" s="117" customFormat="1" ht="33" customHeight="1">
      <c r="A7" s="13"/>
      <c r="B7" s="859"/>
      <c r="C7" s="859"/>
      <c r="G7" s="279"/>
    </row>
    <row r="8" spans="1:17" s="117" customFormat="1">
      <c r="A8" s="863" t="s">
        <v>90</v>
      </c>
      <c r="B8" s="863"/>
      <c r="C8" s="863"/>
      <c r="D8" s="858"/>
      <c r="E8" s="858"/>
      <c r="G8" s="279"/>
    </row>
    <row r="9" spans="1:17" s="117" customFormat="1" ht="84.75" customHeight="1">
      <c r="A9" s="1001" t="s">
        <v>849</v>
      </c>
      <c r="B9" s="1001"/>
      <c r="C9" s="1001"/>
      <c r="D9" s="1001"/>
      <c r="E9" s="1001"/>
      <c r="G9" s="279"/>
    </row>
    <row r="10" spans="1:17" s="117" customFormat="1" ht="0.75" customHeight="1">
      <c r="A10" s="323"/>
      <c r="B10" s="132"/>
      <c r="C10" s="132"/>
      <c r="D10" s="132"/>
      <c r="E10" s="132"/>
      <c r="G10" s="279"/>
    </row>
    <row r="11" spans="1:17" s="117" customFormat="1" ht="112.5" customHeight="1">
      <c r="A11" s="856" t="s">
        <v>0</v>
      </c>
      <c r="B11" s="839" t="s">
        <v>848</v>
      </c>
      <c r="C11" s="372" t="s">
        <v>320</v>
      </c>
      <c r="D11" s="378" t="s">
        <v>321</v>
      </c>
      <c r="E11" s="379" t="s">
        <v>322</v>
      </c>
      <c r="G11" s="279"/>
      <c r="H11" s="280"/>
      <c r="I11" s="280"/>
      <c r="J11" s="279"/>
      <c r="K11" s="279"/>
      <c r="L11" s="279"/>
    </row>
    <row r="12" spans="1:17" s="387" customFormat="1">
      <c r="A12" s="1009">
        <v>1</v>
      </c>
      <c r="B12" s="193" t="s">
        <v>95</v>
      </c>
      <c r="C12" s="382">
        <f>SUM(C14:C21)</f>
        <v>571.65</v>
      </c>
      <c r="D12" s="382">
        <f>SUM(D14:D21)</f>
        <v>571.65</v>
      </c>
      <c r="E12" s="393">
        <f t="shared" ref="E12:E32" si="0">D12/C12*100</f>
        <v>100</v>
      </c>
      <c r="F12" s="678"/>
      <c r="G12" s="618"/>
      <c r="H12" s="383"/>
      <c r="I12" s="385"/>
      <c r="J12" s="383"/>
      <c r="K12" s="383"/>
      <c r="L12" s="385"/>
      <c r="M12" s="386"/>
      <c r="N12" s="383"/>
      <c r="O12" s="383"/>
      <c r="P12" s="385"/>
      <c r="Q12" s="386"/>
    </row>
    <row r="13" spans="1:17" s="333" customFormat="1">
      <c r="A13" s="391"/>
      <c r="B13" s="194" t="s">
        <v>1</v>
      </c>
      <c r="C13" s="380"/>
      <c r="D13" s="380"/>
      <c r="E13" s="394"/>
      <c r="F13" s="678"/>
      <c r="G13" s="390"/>
      <c r="J13" s="373"/>
      <c r="K13" s="373"/>
      <c r="L13" s="374"/>
      <c r="M13" s="390"/>
      <c r="N13" s="373"/>
      <c r="O13" s="373"/>
      <c r="P13" s="374"/>
      <c r="Q13" s="390"/>
    </row>
    <row r="14" spans="1:17" s="290" customFormat="1">
      <c r="A14" s="195" t="s">
        <v>151</v>
      </c>
      <c r="B14" s="194" t="s">
        <v>471</v>
      </c>
      <c r="C14" s="380">
        <v>75.3</v>
      </c>
      <c r="D14" s="380">
        <v>75.3</v>
      </c>
      <c r="E14" s="394">
        <f t="shared" si="0"/>
        <v>100</v>
      </c>
      <c r="F14" s="678"/>
      <c r="G14" s="354"/>
      <c r="J14" s="373"/>
      <c r="K14" s="373"/>
      <c r="L14" s="374"/>
      <c r="M14" s="354"/>
      <c r="N14" s="373"/>
      <c r="O14" s="373"/>
      <c r="P14" s="374"/>
      <c r="Q14" s="354"/>
    </row>
    <row r="15" spans="1:17" s="290" customFormat="1">
      <c r="A15" s="195" t="s">
        <v>152</v>
      </c>
      <c r="B15" s="194" t="s">
        <v>472</v>
      </c>
      <c r="C15" s="380">
        <v>53.4</v>
      </c>
      <c r="D15" s="380">
        <v>53.4</v>
      </c>
      <c r="E15" s="394">
        <f t="shared" si="0"/>
        <v>100</v>
      </c>
      <c r="F15" s="678"/>
      <c r="G15" s="354"/>
      <c r="J15" s="373"/>
      <c r="K15" s="373"/>
      <c r="L15" s="374"/>
      <c r="M15" s="354"/>
      <c r="N15" s="373"/>
      <c r="O15" s="373"/>
      <c r="P15" s="374"/>
      <c r="Q15" s="354"/>
    </row>
    <row r="16" spans="1:17" s="290" customFormat="1">
      <c r="A16" s="195" t="s">
        <v>153</v>
      </c>
      <c r="B16" s="194" t="s">
        <v>473</v>
      </c>
      <c r="C16" s="380">
        <v>27</v>
      </c>
      <c r="D16" s="380">
        <v>27</v>
      </c>
      <c r="E16" s="394">
        <f t="shared" si="0"/>
        <v>100</v>
      </c>
      <c r="F16" s="678"/>
      <c r="G16" s="354"/>
      <c r="J16" s="373"/>
      <c r="K16" s="373"/>
      <c r="L16" s="374"/>
      <c r="M16" s="354"/>
      <c r="N16" s="376"/>
      <c r="O16" s="376"/>
      <c r="P16" s="377"/>
      <c r="Q16" s="354"/>
    </row>
    <row r="17" spans="1:17" s="290" customFormat="1">
      <c r="A17" s="195" t="s">
        <v>530</v>
      </c>
      <c r="B17" s="194" t="s">
        <v>358</v>
      </c>
      <c r="C17" s="380">
        <v>194.1</v>
      </c>
      <c r="D17" s="380">
        <v>194.1</v>
      </c>
      <c r="E17" s="394">
        <f t="shared" si="0"/>
        <v>100</v>
      </c>
      <c r="F17" s="678"/>
      <c r="G17" s="354"/>
      <c r="J17" s="373"/>
      <c r="K17" s="373"/>
      <c r="L17" s="374"/>
      <c r="M17" s="354"/>
      <c r="N17" s="373"/>
      <c r="O17" s="373"/>
      <c r="P17" s="374"/>
      <c r="Q17" s="354"/>
    </row>
    <row r="18" spans="1:17" s="290" customFormat="1">
      <c r="A18" s="195" t="s">
        <v>690</v>
      </c>
      <c r="B18" s="194" t="s">
        <v>474</v>
      </c>
      <c r="C18" s="380">
        <v>72.3</v>
      </c>
      <c r="D18" s="380">
        <v>72.3</v>
      </c>
      <c r="E18" s="394">
        <f t="shared" si="0"/>
        <v>100</v>
      </c>
      <c r="F18" s="678"/>
      <c r="G18" s="354"/>
      <c r="J18" s="373"/>
      <c r="K18" s="373"/>
      <c r="L18" s="374"/>
      <c r="M18" s="354"/>
      <c r="N18" s="373"/>
      <c r="O18" s="373"/>
      <c r="P18" s="374"/>
      <c r="Q18" s="354"/>
    </row>
    <row r="19" spans="1:17" s="290" customFormat="1">
      <c r="A19" s="195" t="s">
        <v>691</v>
      </c>
      <c r="B19" s="194" t="s">
        <v>5</v>
      </c>
      <c r="C19" s="380">
        <v>112.125</v>
      </c>
      <c r="D19" s="380">
        <v>112.125</v>
      </c>
      <c r="E19" s="394">
        <f t="shared" si="0"/>
        <v>100</v>
      </c>
      <c r="F19" s="678"/>
      <c r="G19" s="354"/>
      <c r="J19" s="373"/>
      <c r="K19" s="373"/>
      <c r="L19" s="374"/>
      <c r="M19" s="354"/>
      <c r="N19" s="373"/>
      <c r="O19" s="373"/>
      <c r="P19" s="374"/>
      <c r="Q19" s="354"/>
    </row>
    <row r="20" spans="1:17" s="290" customFormat="1">
      <c r="A20" s="195" t="s">
        <v>692</v>
      </c>
      <c r="B20" s="194" t="s">
        <v>476</v>
      </c>
      <c r="C20" s="380">
        <v>32.700000000000003</v>
      </c>
      <c r="D20" s="380">
        <v>32.700000000000003</v>
      </c>
      <c r="E20" s="394">
        <f t="shared" si="0"/>
        <v>100</v>
      </c>
      <c r="F20" s="678"/>
      <c r="G20" s="354"/>
      <c r="J20" s="373"/>
      <c r="K20" s="373"/>
      <c r="L20" s="374"/>
      <c r="M20" s="354"/>
      <c r="N20" s="373"/>
      <c r="O20" s="373"/>
      <c r="P20" s="374"/>
      <c r="Q20" s="354"/>
    </row>
    <row r="21" spans="1:17" s="290" customFormat="1">
      <c r="A21" s="195" t="s">
        <v>693</v>
      </c>
      <c r="B21" s="194" t="s">
        <v>477</v>
      </c>
      <c r="C21" s="380">
        <v>4.7249999999999996</v>
      </c>
      <c r="D21" s="380">
        <v>4.7249999999999996</v>
      </c>
      <c r="E21" s="394">
        <f t="shared" si="0"/>
        <v>100</v>
      </c>
      <c r="F21" s="678"/>
      <c r="G21" s="354"/>
      <c r="J21" s="373"/>
      <c r="K21" s="373"/>
      <c r="L21" s="374"/>
      <c r="M21" s="354"/>
      <c r="N21" s="373"/>
      <c r="O21" s="373"/>
      <c r="P21" s="374"/>
      <c r="Q21" s="354"/>
    </row>
    <row r="22" spans="1:17" s="350" customFormat="1" ht="37.5">
      <c r="A22" s="195" t="s">
        <v>313</v>
      </c>
      <c r="B22" s="188" t="s">
        <v>569</v>
      </c>
      <c r="C22" s="382">
        <f>SUM(C24:C25)</f>
        <v>382.02</v>
      </c>
      <c r="D22" s="382">
        <f>SUM(D24:D25)</f>
        <v>382.02</v>
      </c>
      <c r="E22" s="393">
        <f t="shared" si="0"/>
        <v>100</v>
      </c>
      <c r="F22" s="678"/>
      <c r="G22" s="618"/>
      <c r="H22" s="373"/>
      <c r="I22" s="374"/>
      <c r="J22" s="383"/>
      <c r="K22" s="383"/>
      <c r="L22" s="385"/>
      <c r="M22" s="351"/>
      <c r="N22" s="383"/>
      <c r="O22" s="383"/>
      <c r="P22" s="385"/>
      <c r="Q22" s="351"/>
    </row>
    <row r="23" spans="1:17" s="290" customFormat="1">
      <c r="A23" s="195"/>
      <c r="B23" s="194" t="s">
        <v>1</v>
      </c>
      <c r="C23" s="380"/>
      <c r="D23" s="380"/>
      <c r="E23" s="394"/>
      <c r="F23" s="678"/>
      <c r="G23" s="354"/>
      <c r="J23" s="373"/>
      <c r="K23" s="373"/>
      <c r="L23" s="374"/>
      <c r="M23" s="354"/>
      <c r="N23" s="373"/>
      <c r="O23" s="373"/>
      <c r="P23" s="374"/>
      <c r="Q23" s="354"/>
    </row>
    <row r="24" spans="1:17" s="290" customFormat="1">
      <c r="A24" s="195" t="s">
        <v>154</v>
      </c>
      <c r="B24" s="194" t="s">
        <v>478</v>
      </c>
      <c r="C24" s="380">
        <v>44.7</v>
      </c>
      <c r="D24" s="380">
        <v>44.7</v>
      </c>
      <c r="E24" s="394">
        <f t="shared" si="0"/>
        <v>100</v>
      </c>
      <c r="F24" s="678"/>
      <c r="G24" s="354"/>
      <c r="J24" s="373"/>
      <c r="K24" s="373"/>
      <c r="L24" s="374"/>
      <c r="M24" s="354"/>
      <c r="N24" s="373"/>
      <c r="O24" s="373"/>
      <c r="P24" s="374"/>
      <c r="Q24" s="354"/>
    </row>
    <row r="25" spans="1:17" s="290" customFormat="1">
      <c r="A25" s="195" t="s">
        <v>155</v>
      </c>
      <c r="B25" s="194" t="s">
        <v>479</v>
      </c>
      <c r="C25" s="380">
        <v>337.32</v>
      </c>
      <c r="D25" s="380">
        <v>337.32</v>
      </c>
      <c r="E25" s="394">
        <f t="shared" si="0"/>
        <v>100</v>
      </c>
      <c r="F25" s="678"/>
      <c r="G25" s="354"/>
      <c r="J25" s="373"/>
      <c r="K25" s="373"/>
      <c r="L25" s="374"/>
      <c r="M25" s="354"/>
      <c r="N25" s="373"/>
      <c r="O25" s="373"/>
      <c r="P25" s="374"/>
      <c r="Q25" s="354"/>
    </row>
    <row r="26" spans="1:17" s="350" customFormat="1">
      <c r="A26" s="195" t="s">
        <v>311</v>
      </c>
      <c r="B26" s="193" t="s">
        <v>97</v>
      </c>
      <c r="C26" s="382">
        <f>SUM(C28:C31)</f>
        <v>117.29999999999998</v>
      </c>
      <c r="D26" s="382">
        <f>SUM(D28:D31)</f>
        <v>117.29999999999998</v>
      </c>
      <c r="E26" s="393">
        <f t="shared" si="0"/>
        <v>100</v>
      </c>
      <c r="F26" s="678"/>
      <c r="G26" s="618"/>
      <c r="H26" s="373"/>
      <c r="I26" s="374"/>
      <c r="J26" s="383"/>
      <c r="K26" s="383"/>
      <c r="L26" s="385"/>
      <c r="M26" s="351"/>
      <c r="N26" s="383"/>
      <c r="O26" s="383"/>
      <c r="P26" s="385"/>
      <c r="Q26" s="351"/>
    </row>
    <row r="27" spans="1:17" s="290" customFormat="1">
      <c r="A27" s="195"/>
      <c r="B27" s="194" t="s">
        <v>1</v>
      </c>
      <c r="C27" s="380"/>
      <c r="D27" s="380"/>
      <c r="E27" s="394"/>
      <c r="F27" s="678"/>
      <c r="G27" s="354"/>
      <c r="J27" s="373"/>
      <c r="K27" s="373"/>
      <c r="L27" s="374"/>
      <c r="M27" s="354"/>
      <c r="N27" s="373"/>
      <c r="O27" s="373"/>
      <c r="P27" s="374"/>
      <c r="Q27" s="354"/>
    </row>
    <row r="28" spans="1:17" s="290" customFormat="1">
      <c r="A28" s="195" t="s">
        <v>157</v>
      </c>
      <c r="B28" s="194" t="s">
        <v>7</v>
      </c>
      <c r="C28" s="380">
        <v>9</v>
      </c>
      <c r="D28" s="380">
        <v>9</v>
      </c>
      <c r="E28" s="394">
        <f t="shared" si="0"/>
        <v>100</v>
      </c>
      <c r="F28" s="678"/>
      <c r="G28" s="354"/>
      <c r="J28" s="373"/>
      <c r="K28" s="373"/>
      <c r="L28" s="374"/>
      <c r="M28" s="354"/>
      <c r="N28" s="373"/>
      <c r="O28" s="373"/>
      <c r="P28" s="374"/>
      <c r="Q28" s="354"/>
    </row>
    <row r="29" spans="1:17" s="290" customFormat="1">
      <c r="A29" s="195" t="s">
        <v>158</v>
      </c>
      <c r="B29" s="194" t="s">
        <v>8</v>
      </c>
      <c r="C29" s="380">
        <v>30.15</v>
      </c>
      <c r="D29" s="380">
        <v>30.15</v>
      </c>
      <c r="E29" s="394">
        <f t="shared" si="0"/>
        <v>100</v>
      </c>
      <c r="F29" s="678"/>
      <c r="G29" s="354"/>
      <c r="J29" s="373"/>
      <c r="K29" s="373"/>
      <c r="L29" s="374"/>
      <c r="M29" s="354"/>
      <c r="N29" s="373"/>
      <c r="O29" s="373"/>
      <c r="P29" s="374"/>
      <c r="Q29" s="354"/>
    </row>
    <row r="30" spans="1:17" s="290" customFormat="1">
      <c r="A30" s="195" t="s">
        <v>159</v>
      </c>
      <c r="B30" s="194" t="s">
        <v>9</v>
      </c>
      <c r="C30" s="380">
        <v>37.799999999999997</v>
      </c>
      <c r="D30" s="380">
        <v>37.799999999999997</v>
      </c>
      <c r="E30" s="394">
        <f t="shared" si="0"/>
        <v>100</v>
      </c>
      <c r="F30" s="678"/>
      <c r="G30" s="354"/>
      <c r="J30" s="373"/>
      <c r="K30" s="373"/>
      <c r="L30" s="374"/>
      <c r="M30" s="354"/>
      <c r="N30" s="373"/>
      <c r="O30" s="373"/>
      <c r="P30" s="374"/>
      <c r="Q30" s="354"/>
    </row>
    <row r="31" spans="1:17" s="290" customFormat="1">
      <c r="A31" s="195" t="s">
        <v>160</v>
      </c>
      <c r="B31" s="194" t="s">
        <v>13</v>
      </c>
      <c r="C31" s="380">
        <v>40.35</v>
      </c>
      <c r="D31" s="380">
        <v>40.35</v>
      </c>
      <c r="E31" s="394">
        <f t="shared" si="0"/>
        <v>100</v>
      </c>
      <c r="F31" s="678"/>
      <c r="G31" s="354"/>
      <c r="J31" s="373"/>
      <c r="K31" s="373"/>
      <c r="L31" s="374"/>
      <c r="M31" s="354"/>
      <c r="N31" s="373"/>
      <c r="O31" s="373"/>
      <c r="P31" s="374"/>
      <c r="Q31" s="354"/>
    </row>
    <row r="32" spans="1:17" s="350" customFormat="1">
      <c r="A32" s="195" t="s">
        <v>309</v>
      </c>
      <c r="B32" s="193" t="s">
        <v>98</v>
      </c>
      <c r="C32" s="382">
        <f>SUM(C34:C36)</f>
        <v>581.58600000000001</v>
      </c>
      <c r="D32" s="382">
        <f>SUM(D34:D36)</f>
        <v>581.58600000000001</v>
      </c>
      <c r="E32" s="393">
        <f t="shared" si="0"/>
        <v>100</v>
      </c>
      <c r="F32" s="678"/>
      <c r="G32" s="618"/>
      <c r="H32" s="373"/>
      <c r="I32" s="374"/>
      <c r="J32" s="351"/>
      <c r="K32" s="351"/>
      <c r="L32" s="351"/>
      <c r="M32" s="351"/>
      <c r="N32" s="383"/>
      <c r="O32" s="383"/>
      <c r="P32" s="385"/>
      <c r="Q32" s="351"/>
    </row>
    <row r="33" spans="1:17" s="290" customFormat="1">
      <c r="A33" s="195"/>
      <c r="B33" s="194" t="s">
        <v>1</v>
      </c>
      <c r="C33" s="380"/>
      <c r="D33" s="380"/>
      <c r="E33" s="394"/>
      <c r="F33" s="678"/>
      <c r="G33" s="354"/>
      <c r="J33" s="354"/>
      <c r="K33" s="354"/>
      <c r="L33" s="354"/>
      <c r="M33" s="354"/>
      <c r="N33" s="373"/>
      <c r="O33" s="373"/>
      <c r="P33" s="374"/>
      <c r="Q33" s="354"/>
    </row>
    <row r="34" spans="1:17" s="290" customFormat="1">
      <c r="A34" s="195" t="s">
        <v>161</v>
      </c>
      <c r="B34" s="194" t="s">
        <v>14</v>
      </c>
      <c r="C34" s="380">
        <v>187.21799999999999</v>
      </c>
      <c r="D34" s="380">
        <v>187.21799999999999</v>
      </c>
      <c r="E34" s="395">
        <f t="shared" ref="E34:E85" si="1">D34/C34*100</f>
        <v>100</v>
      </c>
      <c r="F34" s="678"/>
      <c r="G34" s="354"/>
      <c r="J34" s="354"/>
      <c r="K34" s="354"/>
      <c r="L34" s="354"/>
      <c r="M34" s="354"/>
      <c r="N34" s="373"/>
      <c r="O34" s="373"/>
      <c r="P34" s="374"/>
      <c r="Q34" s="354"/>
    </row>
    <row r="35" spans="1:17" s="290" customFormat="1">
      <c r="A35" s="195" t="s">
        <v>359</v>
      </c>
      <c r="B35" s="194" t="s">
        <v>695</v>
      </c>
      <c r="C35" s="380">
        <v>166.36799999999999</v>
      </c>
      <c r="D35" s="380">
        <v>166.36799999999999</v>
      </c>
      <c r="E35" s="395">
        <f t="shared" si="1"/>
        <v>100</v>
      </c>
      <c r="F35" s="678"/>
      <c r="G35" s="354"/>
      <c r="J35" s="354"/>
      <c r="K35" s="354"/>
      <c r="L35" s="354"/>
      <c r="M35" s="354"/>
      <c r="N35" s="373"/>
      <c r="O35" s="373"/>
      <c r="P35" s="374"/>
      <c r="Q35" s="354"/>
    </row>
    <row r="36" spans="1:17" s="290" customFormat="1">
      <c r="A36" s="195" t="s">
        <v>360</v>
      </c>
      <c r="B36" s="194" t="s">
        <v>481</v>
      </c>
      <c r="C36" s="380">
        <v>228</v>
      </c>
      <c r="D36" s="380">
        <v>228</v>
      </c>
      <c r="E36" s="395">
        <f t="shared" si="1"/>
        <v>100</v>
      </c>
      <c r="F36" s="678"/>
      <c r="G36" s="354"/>
      <c r="J36" s="354"/>
      <c r="K36" s="354"/>
      <c r="L36" s="354"/>
      <c r="M36" s="354"/>
      <c r="N36" s="373"/>
      <c r="O36" s="373"/>
      <c r="P36" s="374"/>
      <c r="Q36" s="354"/>
    </row>
    <row r="37" spans="1:17" s="350" customFormat="1">
      <c r="A37" s="195" t="s">
        <v>307</v>
      </c>
      <c r="B37" s="193" t="s">
        <v>99</v>
      </c>
      <c r="C37" s="382">
        <f>SUM(C39:C43)</f>
        <v>231.45000000000002</v>
      </c>
      <c r="D37" s="382">
        <f>SUM(D39:D43)</f>
        <v>231.45000000000002</v>
      </c>
      <c r="E37" s="396">
        <f t="shared" si="1"/>
        <v>100</v>
      </c>
      <c r="F37" s="678"/>
      <c r="G37" s="618"/>
      <c r="H37" s="373"/>
      <c r="I37" s="374"/>
      <c r="J37" s="351"/>
      <c r="K37" s="351"/>
      <c r="L37" s="351"/>
      <c r="M37" s="351"/>
      <c r="N37" s="383"/>
      <c r="O37" s="383"/>
      <c r="P37" s="385"/>
      <c r="Q37" s="351"/>
    </row>
    <row r="38" spans="1:17" s="290" customFormat="1">
      <c r="A38" s="195"/>
      <c r="B38" s="194" t="s">
        <v>1</v>
      </c>
      <c r="C38" s="380"/>
      <c r="D38" s="380"/>
      <c r="E38" s="395"/>
      <c r="F38" s="678"/>
      <c r="G38" s="354"/>
      <c r="J38" s="354"/>
      <c r="K38" s="354"/>
      <c r="L38" s="354"/>
      <c r="M38" s="354"/>
      <c r="N38" s="373"/>
      <c r="O38" s="373"/>
      <c r="P38" s="374"/>
      <c r="Q38" s="354"/>
    </row>
    <row r="39" spans="1:17" s="290" customFormat="1">
      <c r="A39" s="195" t="s">
        <v>162</v>
      </c>
      <c r="B39" s="194" t="s">
        <v>482</v>
      </c>
      <c r="C39" s="380">
        <v>27.45</v>
      </c>
      <c r="D39" s="380">
        <v>27.45</v>
      </c>
      <c r="E39" s="395">
        <f t="shared" si="1"/>
        <v>100</v>
      </c>
      <c r="F39" s="678"/>
      <c r="G39" s="354"/>
      <c r="J39" s="354"/>
      <c r="K39" s="354"/>
      <c r="L39" s="354"/>
      <c r="M39" s="354"/>
      <c r="N39" s="354"/>
      <c r="O39" s="354"/>
      <c r="P39" s="354"/>
      <c r="Q39" s="354"/>
    </row>
    <row r="40" spans="1:17" s="290" customFormat="1">
      <c r="A40" s="195" t="s">
        <v>361</v>
      </c>
      <c r="B40" s="194" t="s">
        <v>17</v>
      </c>
      <c r="C40" s="380">
        <v>26.85</v>
      </c>
      <c r="D40" s="380">
        <v>26.85</v>
      </c>
      <c r="E40" s="395">
        <f t="shared" si="1"/>
        <v>100</v>
      </c>
      <c r="F40" s="678"/>
      <c r="G40" s="354"/>
      <c r="J40" s="354"/>
      <c r="K40" s="354"/>
      <c r="L40" s="354"/>
      <c r="M40" s="354"/>
      <c r="N40" s="354"/>
      <c r="O40" s="354"/>
      <c r="P40" s="354"/>
      <c r="Q40" s="354"/>
    </row>
    <row r="41" spans="1:17" s="290" customFormat="1">
      <c r="A41" s="195" t="s">
        <v>362</v>
      </c>
      <c r="B41" s="194" t="s">
        <v>483</v>
      </c>
      <c r="C41" s="380">
        <v>101.925</v>
      </c>
      <c r="D41" s="380">
        <v>101.925</v>
      </c>
      <c r="E41" s="395">
        <f t="shared" si="1"/>
        <v>100</v>
      </c>
      <c r="F41" s="678"/>
      <c r="G41" s="354"/>
      <c r="J41" s="354"/>
      <c r="K41" s="354"/>
      <c r="L41" s="354"/>
      <c r="M41" s="354"/>
      <c r="N41" s="354"/>
      <c r="O41" s="354"/>
      <c r="P41" s="354"/>
      <c r="Q41" s="354"/>
    </row>
    <row r="42" spans="1:17" s="290" customFormat="1">
      <c r="A42" s="195" t="s">
        <v>363</v>
      </c>
      <c r="B42" s="194" t="s">
        <v>426</v>
      </c>
      <c r="C42" s="380">
        <v>52.575000000000003</v>
      </c>
      <c r="D42" s="380">
        <v>52.575000000000003</v>
      </c>
      <c r="E42" s="395">
        <f t="shared" si="1"/>
        <v>100</v>
      </c>
      <c r="F42" s="678"/>
      <c r="G42" s="354"/>
      <c r="J42" s="354"/>
      <c r="K42" s="354"/>
      <c r="L42" s="354"/>
      <c r="M42" s="354"/>
      <c r="N42" s="354"/>
      <c r="O42" s="354"/>
      <c r="P42" s="354"/>
      <c r="Q42" s="354"/>
    </row>
    <row r="43" spans="1:17" s="290" customFormat="1">
      <c r="A43" s="195" t="s">
        <v>364</v>
      </c>
      <c r="B43" s="194" t="s">
        <v>484</v>
      </c>
      <c r="C43" s="380">
        <v>22.65</v>
      </c>
      <c r="D43" s="380">
        <v>22.65</v>
      </c>
      <c r="E43" s="395">
        <f t="shared" si="1"/>
        <v>100</v>
      </c>
      <c r="F43" s="678"/>
      <c r="G43" s="618"/>
      <c r="H43" s="375"/>
      <c r="I43" s="374"/>
      <c r="J43" s="354"/>
      <c r="K43" s="354"/>
      <c r="L43" s="354"/>
      <c r="M43" s="354"/>
      <c r="N43" s="354"/>
      <c r="O43" s="354"/>
      <c r="P43" s="354"/>
      <c r="Q43" s="354"/>
    </row>
    <row r="44" spans="1:17" s="290" customFormat="1">
      <c r="A44" s="195" t="s">
        <v>305</v>
      </c>
      <c r="B44" s="673" t="s">
        <v>100</v>
      </c>
      <c r="C44" s="388">
        <f>C46</f>
        <v>369.6</v>
      </c>
      <c r="D44" s="388">
        <f>D46</f>
        <v>369.6</v>
      </c>
      <c r="E44" s="397">
        <f t="shared" si="1"/>
        <v>100</v>
      </c>
      <c r="F44" s="678"/>
      <c r="G44" s="618"/>
      <c r="H44" s="375"/>
      <c r="I44" s="374"/>
      <c r="J44" s="354"/>
      <c r="K44" s="354"/>
      <c r="L44" s="354"/>
      <c r="M44" s="354"/>
      <c r="N44" s="354"/>
      <c r="O44" s="354"/>
      <c r="P44" s="354"/>
      <c r="Q44" s="354"/>
    </row>
    <row r="45" spans="1:17" s="290" customFormat="1">
      <c r="A45" s="195"/>
      <c r="B45" s="194" t="s">
        <v>1</v>
      </c>
      <c r="C45" s="380"/>
      <c r="D45" s="380"/>
      <c r="E45" s="395"/>
      <c r="F45" s="678"/>
      <c r="G45" s="618"/>
      <c r="H45" s="375"/>
      <c r="I45" s="374"/>
      <c r="J45" s="354"/>
      <c r="K45" s="354"/>
      <c r="L45" s="354"/>
      <c r="M45" s="354"/>
      <c r="N45" s="354"/>
      <c r="O45" s="354"/>
      <c r="P45" s="354"/>
      <c r="Q45" s="354"/>
    </row>
    <row r="46" spans="1:17" s="290" customFormat="1">
      <c r="A46" s="195" t="s">
        <v>163</v>
      </c>
      <c r="B46" s="194" t="s">
        <v>696</v>
      </c>
      <c r="C46" s="380">
        <v>369.6</v>
      </c>
      <c r="D46" s="380">
        <v>369.6</v>
      </c>
      <c r="E46" s="395">
        <f t="shared" si="1"/>
        <v>100</v>
      </c>
      <c r="F46" s="678"/>
      <c r="G46" s="618"/>
      <c r="H46" s="375"/>
      <c r="I46" s="374"/>
      <c r="J46" s="354"/>
      <c r="K46" s="354"/>
      <c r="L46" s="354"/>
      <c r="M46" s="354"/>
      <c r="N46" s="354"/>
      <c r="O46" s="354"/>
      <c r="P46" s="354"/>
      <c r="Q46" s="354"/>
    </row>
    <row r="47" spans="1:17" s="350" customFormat="1">
      <c r="A47" s="195" t="s">
        <v>303</v>
      </c>
      <c r="B47" s="193" t="s">
        <v>101</v>
      </c>
      <c r="C47" s="388">
        <f>SUM(C49:C50)</f>
        <v>660.15</v>
      </c>
      <c r="D47" s="388">
        <f>SUM(D49:D50)</f>
        <v>660.15</v>
      </c>
      <c r="E47" s="397">
        <f>D47/C47*100</f>
        <v>100</v>
      </c>
      <c r="F47" s="678"/>
      <c r="G47" s="618"/>
      <c r="H47" s="384"/>
      <c r="I47" s="385"/>
      <c r="J47" s="351"/>
      <c r="K47" s="351"/>
      <c r="L47" s="351"/>
      <c r="M47" s="351"/>
      <c r="N47" s="351"/>
      <c r="O47" s="351"/>
      <c r="P47" s="351"/>
      <c r="Q47" s="351"/>
    </row>
    <row r="48" spans="1:17" s="290" customFormat="1">
      <c r="A48" s="195"/>
      <c r="B48" s="194" t="s">
        <v>1</v>
      </c>
      <c r="C48" s="674"/>
      <c r="D48" s="674"/>
      <c r="E48" s="675"/>
      <c r="F48" s="678"/>
      <c r="G48" s="354"/>
      <c r="J48" s="354"/>
      <c r="K48" s="354"/>
      <c r="L48" s="354"/>
      <c r="M48" s="354"/>
      <c r="N48" s="354"/>
      <c r="O48" s="354"/>
      <c r="P48" s="354"/>
      <c r="Q48" s="354"/>
    </row>
    <row r="49" spans="1:17" s="290" customFormat="1">
      <c r="A49" s="195" t="s">
        <v>168</v>
      </c>
      <c r="B49" s="194" t="s">
        <v>21</v>
      </c>
      <c r="C49" s="380">
        <v>381.15</v>
      </c>
      <c r="D49" s="380">
        <v>381.15</v>
      </c>
      <c r="E49" s="395">
        <f>D49/C49*100</f>
        <v>100</v>
      </c>
      <c r="F49" s="678"/>
      <c r="G49" s="354"/>
      <c r="J49" s="354"/>
      <c r="K49" s="354"/>
      <c r="L49" s="354"/>
      <c r="M49" s="354"/>
      <c r="N49" s="354"/>
      <c r="O49" s="354"/>
      <c r="P49" s="354"/>
      <c r="Q49" s="354"/>
    </row>
    <row r="50" spans="1:17" s="290" customFormat="1">
      <c r="A50" s="195" t="s">
        <v>169</v>
      </c>
      <c r="B50" s="194" t="s">
        <v>371</v>
      </c>
      <c r="C50" s="380">
        <v>279</v>
      </c>
      <c r="D50" s="380">
        <v>279</v>
      </c>
      <c r="E50" s="395">
        <f>D50/C50*100</f>
        <v>100</v>
      </c>
      <c r="F50" s="678"/>
      <c r="G50" s="354"/>
      <c r="J50" s="354"/>
      <c r="K50" s="354"/>
      <c r="L50" s="354"/>
      <c r="M50" s="354"/>
      <c r="N50" s="354"/>
      <c r="O50" s="354"/>
      <c r="P50" s="354"/>
      <c r="Q50" s="354"/>
    </row>
    <row r="51" spans="1:17" s="350" customFormat="1" ht="37.5">
      <c r="A51" s="195" t="s">
        <v>301</v>
      </c>
      <c r="B51" s="188" t="s">
        <v>529</v>
      </c>
      <c r="C51" s="388">
        <f>SUM(C53:C63)</f>
        <v>877.53000000000009</v>
      </c>
      <c r="D51" s="388">
        <f>SUM(D53:D63)</f>
        <v>877.53000000000009</v>
      </c>
      <c r="E51" s="397">
        <f t="shared" si="1"/>
        <v>100</v>
      </c>
      <c r="F51" s="678"/>
      <c r="G51" s="618"/>
      <c r="H51" s="375"/>
      <c r="I51" s="374"/>
      <c r="J51" s="351"/>
      <c r="K51" s="351"/>
      <c r="L51" s="351"/>
      <c r="M51" s="351"/>
      <c r="N51" s="351"/>
      <c r="O51" s="351"/>
      <c r="P51" s="351"/>
      <c r="Q51" s="351"/>
    </row>
    <row r="52" spans="1:17" s="290" customFormat="1">
      <c r="A52" s="195"/>
      <c r="B52" s="194" t="s">
        <v>1</v>
      </c>
      <c r="C52" s="380"/>
      <c r="D52" s="380"/>
      <c r="E52" s="395"/>
      <c r="F52" s="678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</row>
    <row r="53" spans="1:17" s="290" customFormat="1">
      <c r="A53" s="195" t="s">
        <v>170</v>
      </c>
      <c r="B53" s="194" t="s">
        <v>485</v>
      </c>
      <c r="C53" s="380">
        <v>60</v>
      </c>
      <c r="D53" s="380">
        <v>60</v>
      </c>
      <c r="E53" s="395">
        <f t="shared" si="1"/>
        <v>100</v>
      </c>
      <c r="F53" s="678"/>
      <c r="G53" s="354"/>
      <c r="H53" s="354"/>
      <c r="I53" s="354"/>
      <c r="J53" s="354"/>
      <c r="K53" s="354"/>
      <c r="L53" s="354"/>
      <c r="M53" s="354"/>
      <c r="N53" s="354"/>
      <c r="O53" s="354"/>
      <c r="P53" s="354"/>
      <c r="Q53" s="354"/>
    </row>
    <row r="54" spans="1:17" s="290" customFormat="1">
      <c r="A54" s="195" t="s">
        <v>171</v>
      </c>
      <c r="B54" s="194" t="s">
        <v>700</v>
      </c>
      <c r="C54" s="380">
        <v>45.6</v>
      </c>
      <c r="D54" s="380">
        <v>45.6</v>
      </c>
      <c r="E54" s="395">
        <f t="shared" si="1"/>
        <v>100</v>
      </c>
      <c r="F54" s="678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354"/>
    </row>
    <row r="55" spans="1:17" s="290" customFormat="1">
      <c r="A55" s="195" t="s">
        <v>172</v>
      </c>
      <c r="B55" s="194" t="s">
        <v>428</v>
      </c>
      <c r="C55" s="380">
        <v>78.75</v>
      </c>
      <c r="D55" s="380">
        <v>78.75</v>
      </c>
      <c r="E55" s="395">
        <f t="shared" si="1"/>
        <v>100</v>
      </c>
      <c r="F55" s="678"/>
      <c r="G55" s="354"/>
      <c r="H55" s="354"/>
      <c r="I55" s="354"/>
      <c r="J55" s="354"/>
      <c r="K55" s="354"/>
      <c r="L55" s="354"/>
      <c r="M55" s="354"/>
      <c r="N55" s="354"/>
      <c r="O55" s="354"/>
      <c r="P55" s="354"/>
      <c r="Q55" s="354"/>
    </row>
    <row r="56" spans="1:17" s="290" customFormat="1">
      <c r="A56" s="195" t="s">
        <v>369</v>
      </c>
      <c r="B56" s="194" t="s">
        <v>429</v>
      </c>
      <c r="C56" s="380">
        <v>64.95</v>
      </c>
      <c r="D56" s="380">
        <v>64.95</v>
      </c>
      <c r="E56" s="395">
        <f t="shared" si="1"/>
        <v>100</v>
      </c>
      <c r="F56" s="678"/>
      <c r="G56" s="354"/>
      <c r="H56" s="354"/>
      <c r="I56" s="354"/>
      <c r="J56" s="354"/>
      <c r="K56" s="354"/>
      <c r="L56" s="354"/>
      <c r="M56" s="354"/>
      <c r="N56" s="354"/>
      <c r="O56" s="354"/>
      <c r="P56" s="354"/>
      <c r="Q56" s="354"/>
    </row>
    <row r="57" spans="1:17" s="290" customFormat="1">
      <c r="A57" s="195" t="s">
        <v>370</v>
      </c>
      <c r="B57" s="194" t="s">
        <v>22</v>
      </c>
      <c r="C57" s="380">
        <v>48</v>
      </c>
      <c r="D57" s="380">
        <v>48</v>
      </c>
      <c r="E57" s="395">
        <f t="shared" si="1"/>
        <v>100</v>
      </c>
      <c r="F57" s="678"/>
      <c r="G57" s="354"/>
      <c r="H57" s="354"/>
      <c r="I57" s="354"/>
      <c r="J57" s="354"/>
      <c r="K57" s="354"/>
      <c r="L57" s="354"/>
      <c r="M57" s="354"/>
      <c r="N57" s="354"/>
      <c r="O57" s="354"/>
      <c r="P57" s="354"/>
      <c r="Q57" s="354"/>
    </row>
    <row r="58" spans="1:17" s="290" customFormat="1">
      <c r="A58" s="195" t="s">
        <v>531</v>
      </c>
      <c r="B58" s="194" t="s">
        <v>626</v>
      </c>
      <c r="C58" s="380">
        <v>100.125</v>
      </c>
      <c r="D58" s="380">
        <v>100.125</v>
      </c>
      <c r="E58" s="395">
        <f t="shared" si="1"/>
        <v>100</v>
      </c>
      <c r="F58" s="678"/>
      <c r="G58" s="354"/>
      <c r="H58" s="354"/>
      <c r="I58" s="354"/>
      <c r="J58" s="354"/>
      <c r="K58" s="354"/>
      <c r="L58" s="354"/>
      <c r="M58" s="354"/>
      <c r="N58" s="354"/>
      <c r="O58" s="354"/>
      <c r="P58" s="354"/>
      <c r="Q58" s="354"/>
    </row>
    <row r="59" spans="1:17" s="290" customFormat="1">
      <c r="A59" s="195" t="s">
        <v>532</v>
      </c>
      <c r="B59" s="194" t="s">
        <v>430</v>
      </c>
      <c r="C59" s="381">
        <v>132</v>
      </c>
      <c r="D59" s="381">
        <v>132</v>
      </c>
      <c r="E59" s="395">
        <f t="shared" si="1"/>
        <v>100</v>
      </c>
      <c r="F59" s="678"/>
      <c r="G59" s="354"/>
      <c r="H59" s="354"/>
      <c r="I59" s="354"/>
      <c r="J59" s="354"/>
      <c r="K59" s="354"/>
      <c r="L59" s="354"/>
      <c r="M59" s="354"/>
      <c r="N59" s="354"/>
      <c r="O59" s="354"/>
      <c r="P59" s="354"/>
      <c r="Q59" s="354"/>
    </row>
    <row r="60" spans="1:17" s="290" customFormat="1">
      <c r="A60" s="195" t="s">
        <v>533</v>
      </c>
      <c r="B60" s="194" t="s">
        <v>486</v>
      </c>
      <c r="C60" s="380">
        <v>71.849999999999994</v>
      </c>
      <c r="D60" s="380">
        <v>71.849999999999994</v>
      </c>
      <c r="E60" s="395">
        <f t="shared" si="1"/>
        <v>100</v>
      </c>
      <c r="F60" s="678"/>
      <c r="G60" s="354"/>
      <c r="H60" s="354"/>
      <c r="I60" s="354"/>
      <c r="J60" s="354"/>
      <c r="K60" s="354"/>
      <c r="L60" s="354"/>
      <c r="M60" s="354"/>
      <c r="N60" s="354"/>
      <c r="O60" s="354"/>
      <c r="P60" s="354"/>
      <c r="Q60" s="354"/>
    </row>
    <row r="61" spans="1:17" s="290" customFormat="1">
      <c r="A61" s="195" t="s">
        <v>697</v>
      </c>
      <c r="B61" s="194" t="s">
        <v>487</v>
      </c>
      <c r="C61" s="380">
        <v>149.85</v>
      </c>
      <c r="D61" s="380">
        <v>149.85</v>
      </c>
      <c r="E61" s="395">
        <f t="shared" si="1"/>
        <v>100</v>
      </c>
      <c r="F61" s="678"/>
      <c r="G61" s="354"/>
      <c r="H61" s="354"/>
      <c r="I61" s="354"/>
      <c r="J61" s="354"/>
      <c r="K61" s="354"/>
      <c r="L61" s="354"/>
      <c r="M61" s="354"/>
      <c r="N61" s="354"/>
      <c r="O61" s="354"/>
      <c r="P61" s="354"/>
      <c r="Q61" s="354"/>
    </row>
    <row r="62" spans="1:17" s="290" customFormat="1">
      <c r="A62" s="195" t="s">
        <v>698</v>
      </c>
      <c r="B62" s="194" t="s">
        <v>488</v>
      </c>
      <c r="C62" s="380">
        <v>47.204999999999998</v>
      </c>
      <c r="D62" s="380">
        <v>47.204999999999998</v>
      </c>
      <c r="E62" s="395">
        <f t="shared" si="1"/>
        <v>100</v>
      </c>
      <c r="F62" s="678"/>
      <c r="G62" s="354"/>
      <c r="H62" s="354"/>
      <c r="I62" s="354"/>
      <c r="J62" s="354"/>
      <c r="K62" s="354"/>
      <c r="L62" s="354"/>
      <c r="M62" s="354"/>
      <c r="N62" s="354"/>
      <c r="O62" s="354"/>
      <c r="P62" s="354"/>
      <c r="Q62" s="354"/>
    </row>
    <row r="63" spans="1:17" s="290" customFormat="1">
      <c r="A63" s="195" t="s">
        <v>699</v>
      </c>
      <c r="B63" s="194" t="s">
        <v>489</v>
      </c>
      <c r="C63" s="380">
        <v>79.2</v>
      </c>
      <c r="D63" s="380">
        <v>79.2</v>
      </c>
      <c r="E63" s="395">
        <f t="shared" si="1"/>
        <v>100</v>
      </c>
      <c r="F63" s="678"/>
      <c r="G63" s="354"/>
      <c r="H63" s="354"/>
      <c r="I63" s="354"/>
      <c r="J63" s="354"/>
      <c r="K63" s="354"/>
      <c r="L63" s="354"/>
      <c r="M63" s="354"/>
      <c r="N63" s="354"/>
      <c r="O63" s="354"/>
      <c r="P63" s="354"/>
      <c r="Q63" s="354"/>
    </row>
    <row r="64" spans="1:17" s="350" customFormat="1">
      <c r="A64" s="195" t="s">
        <v>299</v>
      </c>
      <c r="B64" s="193" t="s">
        <v>103</v>
      </c>
      <c r="C64" s="388">
        <f>SUM(C66:C75)</f>
        <v>919.97500000000014</v>
      </c>
      <c r="D64" s="388">
        <f>SUM(D66:D75)</f>
        <v>919.97500000000014</v>
      </c>
      <c r="E64" s="397">
        <f t="shared" si="1"/>
        <v>100</v>
      </c>
      <c r="F64" s="678"/>
      <c r="G64" s="618"/>
      <c r="H64" s="375"/>
      <c r="I64" s="374"/>
      <c r="J64" s="351"/>
      <c r="K64" s="351"/>
      <c r="L64" s="351"/>
      <c r="M64" s="351"/>
      <c r="N64" s="351"/>
      <c r="O64" s="351"/>
      <c r="P64" s="351"/>
      <c r="Q64" s="351"/>
    </row>
    <row r="65" spans="1:17" s="290" customFormat="1">
      <c r="A65" s="195"/>
      <c r="B65" s="194" t="s">
        <v>1</v>
      </c>
      <c r="C65" s="380"/>
      <c r="D65" s="380"/>
      <c r="E65" s="395"/>
      <c r="F65" s="678"/>
      <c r="G65" s="354"/>
      <c r="J65" s="354"/>
      <c r="K65" s="354"/>
      <c r="L65" s="354"/>
      <c r="M65" s="354"/>
      <c r="N65" s="354"/>
      <c r="O65" s="354"/>
      <c r="P65" s="354"/>
      <c r="Q65" s="354"/>
    </row>
    <row r="66" spans="1:17" s="290" customFormat="1">
      <c r="A66" s="195" t="s">
        <v>173</v>
      </c>
      <c r="B66" s="197" t="s">
        <v>24</v>
      </c>
      <c r="C66" s="380">
        <v>105</v>
      </c>
      <c r="D66" s="380">
        <v>105</v>
      </c>
      <c r="E66" s="395">
        <f t="shared" si="1"/>
        <v>100</v>
      </c>
      <c r="F66" s="678"/>
      <c r="G66" s="354"/>
      <c r="H66" s="354"/>
      <c r="I66" s="354"/>
      <c r="J66" s="354"/>
      <c r="K66" s="354"/>
      <c r="L66" s="354"/>
      <c r="M66" s="354"/>
      <c r="N66" s="354"/>
      <c r="O66" s="354"/>
      <c r="P66" s="354"/>
      <c r="Q66" s="354"/>
    </row>
    <row r="67" spans="1:17" s="290" customFormat="1">
      <c r="A67" s="195" t="s">
        <v>174</v>
      </c>
      <c r="B67" s="197" t="s">
        <v>460</v>
      </c>
      <c r="C67" s="380">
        <v>75.150000000000006</v>
      </c>
      <c r="D67" s="380">
        <v>75.150000000000006</v>
      </c>
      <c r="E67" s="395">
        <f t="shared" si="1"/>
        <v>100</v>
      </c>
      <c r="F67" s="678"/>
      <c r="G67" s="354"/>
      <c r="H67" s="354"/>
      <c r="I67" s="354"/>
      <c r="J67" s="354"/>
      <c r="K67" s="354"/>
      <c r="L67" s="354"/>
      <c r="M67" s="354"/>
      <c r="N67" s="354"/>
      <c r="O67" s="354"/>
      <c r="P67" s="354"/>
      <c r="Q67" s="354"/>
    </row>
    <row r="68" spans="1:17" s="290" customFormat="1">
      <c r="A68" s="195" t="s">
        <v>534</v>
      </c>
      <c r="B68" s="197" t="s">
        <v>490</v>
      </c>
      <c r="C68" s="380">
        <v>135.99</v>
      </c>
      <c r="D68" s="380">
        <v>135.99</v>
      </c>
      <c r="E68" s="395">
        <f t="shared" si="1"/>
        <v>100</v>
      </c>
      <c r="F68" s="678"/>
      <c r="G68" s="354"/>
      <c r="H68" s="354"/>
      <c r="I68" s="354"/>
      <c r="J68" s="354"/>
      <c r="K68" s="354"/>
      <c r="L68" s="354"/>
      <c r="M68" s="354"/>
      <c r="N68" s="354"/>
      <c r="O68" s="354"/>
      <c r="P68" s="354"/>
      <c r="Q68" s="354"/>
    </row>
    <row r="69" spans="1:17" s="290" customFormat="1">
      <c r="A69" s="195" t="s">
        <v>535</v>
      </c>
      <c r="B69" s="197" t="s">
        <v>25</v>
      </c>
      <c r="C69" s="380">
        <v>2.16</v>
      </c>
      <c r="D69" s="380">
        <v>2.16</v>
      </c>
      <c r="E69" s="395">
        <f t="shared" si="1"/>
        <v>100</v>
      </c>
      <c r="F69" s="678"/>
      <c r="G69" s="354"/>
      <c r="H69" s="354"/>
      <c r="I69" s="354"/>
      <c r="J69" s="354"/>
      <c r="K69" s="354"/>
      <c r="L69" s="354"/>
      <c r="M69" s="354"/>
      <c r="N69" s="354"/>
      <c r="O69" s="354"/>
      <c r="P69" s="354"/>
      <c r="Q69" s="354"/>
    </row>
    <row r="70" spans="1:17" s="290" customFormat="1">
      <c r="A70" s="195" t="s">
        <v>536</v>
      </c>
      <c r="B70" s="197" t="s">
        <v>701</v>
      </c>
      <c r="C70" s="380">
        <v>45.6</v>
      </c>
      <c r="D70" s="380">
        <v>45.6</v>
      </c>
      <c r="E70" s="395">
        <f t="shared" si="1"/>
        <v>100</v>
      </c>
      <c r="F70" s="678"/>
      <c r="G70" s="354"/>
      <c r="H70" s="354"/>
      <c r="I70" s="354"/>
      <c r="J70" s="354"/>
      <c r="K70" s="354"/>
      <c r="L70" s="354"/>
      <c r="M70" s="354"/>
      <c r="N70" s="354"/>
      <c r="O70" s="354"/>
      <c r="P70" s="354"/>
      <c r="Q70" s="354"/>
    </row>
    <row r="71" spans="1:17" s="290" customFormat="1">
      <c r="A71" s="195" t="s">
        <v>537</v>
      </c>
      <c r="B71" s="197" t="s">
        <v>688</v>
      </c>
      <c r="C71" s="380">
        <v>75</v>
      </c>
      <c r="D71" s="380">
        <v>75</v>
      </c>
      <c r="E71" s="395">
        <f t="shared" si="1"/>
        <v>100</v>
      </c>
      <c r="F71" s="678"/>
      <c r="G71" s="354"/>
      <c r="H71" s="354"/>
      <c r="I71" s="354"/>
      <c r="J71" s="354"/>
      <c r="K71" s="354"/>
      <c r="L71" s="354"/>
      <c r="M71" s="354"/>
      <c r="N71" s="354"/>
      <c r="O71" s="354"/>
      <c r="P71" s="354"/>
      <c r="Q71" s="354"/>
    </row>
    <row r="72" spans="1:17" s="290" customFormat="1">
      <c r="A72" s="195" t="s">
        <v>538</v>
      </c>
      <c r="B72" s="197" t="s">
        <v>491</v>
      </c>
      <c r="C72" s="380">
        <v>204.75</v>
      </c>
      <c r="D72" s="380">
        <v>204.75</v>
      </c>
      <c r="E72" s="395">
        <f t="shared" si="1"/>
        <v>100</v>
      </c>
      <c r="F72" s="678"/>
      <c r="G72" s="354"/>
      <c r="H72" s="354"/>
      <c r="I72" s="354"/>
      <c r="J72" s="354"/>
      <c r="K72" s="354"/>
      <c r="L72" s="354"/>
      <c r="M72" s="354"/>
      <c r="N72" s="354"/>
      <c r="O72" s="354"/>
      <c r="P72" s="354"/>
      <c r="Q72" s="354"/>
    </row>
    <row r="73" spans="1:17" s="290" customFormat="1">
      <c r="A73" s="195" t="s">
        <v>539</v>
      </c>
      <c r="B73" s="197" t="s">
        <v>492</v>
      </c>
      <c r="C73" s="380">
        <v>68.099999999999994</v>
      </c>
      <c r="D73" s="380">
        <v>68.099999999999994</v>
      </c>
      <c r="E73" s="395">
        <f t="shared" si="1"/>
        <v>100</v>
      </c>
      <c r="F73" s="678"/>
      <c r="G73" s="354"/>
      <c r="H73" s="354"/>
      <c r="I73" s="354"/>
      <c r="J73" s="354"/>
      <c r="K73" s="354"/>
      <c r="L73" s="354"/>
      <c r="M73" s="354"/>
      <c r="N73" s="354"/>
      <c r="O73" s="354"/>
      <c r="P73" s="354"/>
      <c r="Q73" s="354"/>
    </row>
    <row r="74" spans="1:17" s="290" customFormat="1">
      <c r="A74" s="195" t="s">
        <v>703</v>
      </c>
      <c r="B74" s="197" t="s">
        <v>702</v>
      </c>
      <c r="C74" s="380">
        <v>120.6</v>
      </c>
      <c r="D74" s="380">
        <v>120.6</v>
      </c>
      <c r="E74" s="395">
        <f t="shared" si="1"/>
        <v>100</v>
      </c>
      <c r="F74" s="678"/>
      <c r="G74" s="354"/>
      <c r="H74" s="354"/>
      <c r="I74" s="354"/>
      <c r="J74" s="354"/>
      <c r="K74" s="354"/>
      <c r="L74" s="354"/>
      <c r="M74" s="354"/>
      <c r="N74" s="354"/>
      <c r="O74" s="354"/>
      <c r="P74" s="354"/>
      <c r="Q74" s="354"/>
    </row>
    <row r="75" spans="1:17" s="290" customFormat="1">
      <c r="A75" s="195" t="s">
        <v>704</v>
      </c>
      <c r="B75" s="194" t="s">
        <v>26</v>
      </c>
      <c r="C75" s="380">
        <v>87.625</v>
      </c>
      <c r="D75" s="380">
        <v>87.625</v>
      </c>
      <c r="E75" s="395">
        <f t="shared" si="1"/>
        <v>100</v>
      </c>
      <c r="F75" s="678"/>
      <c r="G75" s="354"/>
      <c r="H75" s="354"/>
      <c r="I75" s="354"/>
      <c r="J75" s="354"/>
      <c r="K75" s="354"/>
      <c r="L75" s="354"/>
      <c r="M75" s="354"/>
      <c r="N75" s="354"/>
      <c r="O75" s="354"/>
      <c r="P75" s="354"/>
      <c r="Q75" s="354"/>
    </row>
    <row r="76" spans="1:17" s="350" customFormat="1">
      <c r="A76" s="195" t="s">
        <v>297</v>
      </c>
      <c r="B76" s="193" t="s">
        <v>104</v>
      </c>
      <c r="C76" s="388">
        <f>SUM(C78:C92)</f>
        <v>1090.048</v>
      </c>
      <c r="D76" s="388">
        <f>SUM(D78:D92)</f>
        <v>1090.048</v>
      </c>
      <c r="E76" s="397">
        <f t="shared" si="1"/>
        <v>100</v>
      </c>
      <c r="F76" s="678"/>
      <c r="G76" s="618"/>
      <c r="H76" s="375"/>
      <c r="I76" s="374"/>
      <c r="J76" s="351"/>
      <c r="K76" s="351"/>
      <c r="L76" s="351"/>
      <c r="M76" s="351"/>
      <c r="N76" s="351"/>
      <c r="O76" s="351"/>
      <c r="P76" s="351"/>
      <c r="Q76" s="351"/>
    </row>
    <row r="77" spans="1:17" s="290" customFormat="1">
      <c r="A77" s="195"/>
      <c r="B77" s="194" t="s">
        <v>1</v>
      </c>
      <c r="C77" s="380"/>
      <c r="D77" s="380"/>
      <c r="E77" s="395"/>
      <c r="F77" s="678"/>
      <c r="G77" s="354"/>
      <c r="H77" s="354"/>
      <c r="I77" s="354"/>
      <c r="J77" s="354"/>
      <c r="K77" s="354"/>
      <c r="L77" s="354"/>
      <c r="M77" s="354"/>
      <c r="N77" s="354"/>
      <c r="O77" s="354"/>
      <c r="P77" s="354"/>
      <c r="Q77" s="354"/>
    </row>
    <row r="78" spans="1:17" s="290" customFormat="1">
      <c r="A78" s="195" t="s">
        <v>175</v>
      </c>
      <c r="B78" s="197" t="s">
        <v>493</v>
      </c>
      <c r="C78" s="380">
        <v>25.2</v>
      </c>
      <c r="D78" s="380">
        <v>25.2</v>
      </c>
      <c r="E78" s="395">
        <f t="shared" si="1"/>
        <v>100</v>
      </c>
      <c r="F78" s="678"/>
      <c r="G78" s="354"/>
      <c r="H78" s="354"/>
      <c r="I78" s="354"/>
      <c r="J78" s="354"/>
      <c r="K78" s="354"/>
      <c r="L78" s="354"/>
      <c r="M78" s="354"/>
      <c r="N78" s="354"/>
      <c r="O78" s="354"/>
      <c r="P78" s="354"/>
      <c r="Q78" s="354"/>
    </row>
    <row r="79" spans="1:17" s="290" customFormat="1">
      <c r="A79" s="195" t="s">
        <v>347</v>
      </c>
      <c r="B79" s="197" t="s">
        <v>705</v>
      </c>
      <c r="C79" s="380">
        <v>31.95</v>
      </c>
      <c r="D79" s="380">
        <v>31.95</v>
      </c>
      <c r="E79" s="395">
        <f t="shared" si="1"/>
        <v>100</v>
      </c>
      <c r="F79" s="678"/>
      <c r="G79" s="354"/>
      <c r="H79" s="354"/>
      <c r="I79" s="354"/>
      <c r="J79" s="354"/>
      <c r="K79" s="354"/>
      <c r="L79" s="354"/>
      <c r="M79" s="354"/>
      <c r="N79" s="354"/>
      <c r="O79" s="354"/>
      <c r="P79" s="354"/>
      <c r="Q79" s="354"/>
    </row>
    <row r="80" spans="1:17" s="290" customFormat="1">
      <c r="A80" s="195" t="s">
        <v>372</v>
      </c>
      <c r="B80" s="197" t="s">
        <v>494</v>
      </c>
      <c r="C80" s="381">
        <v>65.849999999999994</v>
      </c>
      <c r="D80" s="381">
        <v>65.849999999999994</v>
      </c>
      <c r="E80" s="395">
        <f t="shared" si="1"/>
        <v>100</v>
      </c>
      <c r="F80" s="678"/>
      <c r="G80" s="354"/>
      <c r="H80" s="354"/>
      <c r="I80" s="354"/>
      <c r="J80" s="354"/>
      <c r="K80" s="354"/>
      <c r="L80" s="354"/>
      <c r="M80" s="354"/>
      <c r="N80" s="354"/>
      <c r="O80" s="354"/>
      <c r="P80" s="354"/>
      <c r="Q80" s="354"/>
    </row>
    <row r="81" spans="1:17" s="290" customFormat="1">
      <c r="A81" s="195" t="s">
        <v>540</v>
      </c>
      <c r="B81" s="197" t="s">
        <v>706</v>
      </c>
      <c r="C81" s="381">
        <v>42.9</v>
      </c>
      <c r="D81" s="381">
        <v>42.9</v>
      </c>
      <c r="E81" s="395">
        <f t="shared" si="1"/>
        <v>100</v>
      </c>
      <c r="F81" s="678"/>
      <c r="G81" s="354"/>
      <c r="H81" s="354"/>
      <c r="I81" s="354"/>
      <c r="J81" s="354"/>
      <c r="K81" s="354"/>
      <c r="L81" s="354"/>
      <c r="M81" s="354"/>
      <c r="N81" s="354"/>
      <c r="O81" s="354"/>
      <c r="P81" s="354"/>
      <c r="Q81" s="354"/>
    </row>
    <row r="82" spans="1:17" s="290" customFormat="1">
      <c r="A82" s="195" t="s">
        <v>541</v>
      </c>
      <c r="B82" s="197" t="s">
        <v>707</v>
      </c>
      <c r="C82" s="381">
        <v>113.1</v>
      </c>
      <c r="D82" s="381">
        <v>113.1</v>
      </c>
      <c r="E82" s="395">
        <f t="shared" si="1"/>
        <v>100</v>
      </c>
      <c r="F82" s="678"/>
      <c r="G82" s="354"/>
      <c r="H82" s="354"/>
      <c r="I82" s="354"/>
      <c r="J82" s="354"/>
      <c r="K82" s="354"/>
      <c r="L82" s="354"/>
      <c r="M82" s="354"/>
      <c r="N82" s="354"/>
      <c r="O82" s="354"/>
      <c r="P82" s="354"/>
      <c r="Q82" s="354"/>
    </row>
    <row r="83" spans="1:17" s="290" customFormat="1">
      <c r="A83" s="195" t="s">
        <v>542</v>
      </c>
      <c r="B83" s="197" t="s">
        <v>495</v>
      </c>
      <c r="C83" s="380">
        <v>76.05</v>
      </c>
      <c r="D83" s="380">
        <v>76.05</v>
      </c>
      <c r="E83" s="395">
        <f t="shared" si="1"/>
        <v>100</v>
      </c>
      <c r="F83" s="678"/>
      <c r="G83" s="354"/>
      <c r="H83" s="354"/>
      <c r="I83" s="354"/>
      <c r="J83" s="354"/>
      <c r="K83" s="354"/>
      <c r="L83" s="354"/>
      <c r="M83" s="354"/>
      <c r="N83" s="354"/>
      <c r="O83" s="354"/>
      <c r="P83" s="354"/>
      <c r="Q83" s="354"/>
    </row>
    <row r="84" spans="1:17" s="290" customFormat="1">
      <c r="A84" s="195" t="s">
        <v>543</v>
      </c>
      <c r="B84" s="197" t="s">
        <v>457</v>
      </c>
      <c r="C84" s="380">
        <v>107.25</v>
      </c>
      <c r="D84" s="380">
        <v>107.25</v>
      </c>
      <c r="E84" s="395">
        <f t="shared" si="1"/>
        <v>100</v>
      </c>
      <c r="F84" s="678"/>
      <c r="G84" s="354"/>
      <c r="H84" s="354"/>
      <c r="I84" s="354"/>
      <c r="J84" s="354"/>
      <c r="K84" s="354"/>
      <c r="L84" s="354"/>
      <c r="M84" s="354"/>
      <c r="N84" s="354"/>
      <c r="O84" s="354"/>
      <c r="P84" s="354"/>
      <c r="Q84" s="354"/>
    </row>
    <row r="85" spans="1:17" s="290" customFormat="1">
      <c r="A85" s="195" t="s">
        <v>544</v>
      </c>
      <c r="B85" s="197" t="s">
        <v>708</v>
      </c>
      <c r="C85" s="380">
        <v>37.063000000000002</v>
      </c>
      <c r="D85" s="380">
        <v>37.063000000000002</v>
      </c>
      <c r="E85" s="395">
        <f t="shared" si="1"/>
        <v>100</v>
      </c>
      <c r="F85" s="678"/>
      <c r="G85" s="354"/>
      <c r="H85" s="354"/>
      <c r="I85" s="354"/>
      <c r="J85" s="354"/>
      <c r="K85" s="354"/>
      <c r="L85" s="354"/>
      <c r="M85" s="354"/>
      <c r="N85" s="354"/>
      <c r="O85" s="354"/>
      <c r="P85" s="354"/>
      <c r="Q85" s="354"/>
    </row>
    <row r="86" spans="1:17" s="290" customFormat="1">
      <c r="A86" s="195" t="s">
        <v>711</v>
      </c>
      <c r="B86" s="197" t="s">
        <v>496</v>
      </c>
      <c r="C86" s="380">
        <v>55.5</v>
      </c>
      <c r="D86" s="380">
        <v>55.5</v>
      </c>
      <c r="E86" s="395">
        <f t="shared" ref="E86:E122" si="2">D86/C86*100</f>
        <v>100</v>
      </c>
      <c r="F86" s="678"/>
      <c r="G86" s="354"/>
      <c r="H86" s="354"/>
      <c r="I86" s="354"/>
      <c r="J86" s="354"/>
      <c r="K86" s="354"/>
      <c r="L86" s="354"/>
      <c r="M86" s="354"/>
      <c r="N86" s="354"/>
      <c r="O86" s="354"/>
      <c r="P86" s="354"/>
      <c r="Q86" s="354"/>
    </row>
    <row r="87" spans="1:17" s="290" customFormat="1">
      <c r="A87" s="195" t="s">
        <v>712</v>
      </c>
      <c r="B87" s="197" t="s">
        <v>497</v>
      </c>
      <c r="C87" s="380">
        <v>21.6</v>
      </c>
      <c r="D87" s="380">
        <v>21.6</v>
      </c>
      <c r="E87" s="395">
        <f t="shared" si="2"/>
        <v>100</v>
      </c>
      <c r="F87" s="678"/>
      <c r="G87" s="354"/>
      <c r="H87" s="354"/>
      <c r="I87" s="354"/>
      <c r="J87" s="354"/>
      <c r="K87" s="354"/>
      <c r="L87" s="354"/>
      <c r="M87" s="354"/>
      <c r="N87" s="354"/>
      <c r="O87" s="354"/>
      <c r="P87" s="354"/>
      <c r="Q87" s="354"/>
    </row>
    <row r="88" spans="1:17" s="290" customFormat="1">
      <c r="A88" s="195" t="s">
        <v>713</v>
      </c>
      <c r="B88" s="197" t="s">
        <v>498</v>
      </c>
      <c r="C88" s="380">
        <v>20.684999999999999</v>
      </c>
      <c r="D88" s="380">
        <v>20.684999999999999</v>
      </c>
      <c r="E88" s="395">
        <f t="shared" si="2"/>
        <v>100</v>
      </c>
      <c r="F88" s="678"/>
      <c r="G88" s="354"/>
      <c r="H88" s="354"/>
      <c r="I88" s="354"/>
      <c r="J88" s="354"/>
      <c r="K88" s="354"/>
      <c r="L88" s="354"/>
      <c r="M88" s="354"/>
      <c r="N88" s="354"/>
      <c r="O88" s="354"/>
      <c r="P88" s="354"/>
      <c r="Q88" s="354"/>
    </row>
    <row r="89" spans="1:17" s="290" customFormat="1">
      <c r="A89" s="195" t="s">
        <v>714</v>
      </c>
      <c r="B89" s="197" t="s">
        <v>709</v>
      </c>
      <c r="C89" s="380">
        <v>7.05</v>
      </c>
      <c r="D89" s="380">
        <v>7.05</v>
      </c>
      <c r="E89" s="395">
        <f t="shared" si="2"/>
        <v>100</v>
      </c>
      <c r="F89" s="678"/>
      <c r="G89" s="354"/>
      <c r="H89" s="354"/>
      <c r="I89" s="354"/>
      <c r="J89" s="354"/>
      <c r="K89" s="354"/>
      <c r="L89" s="354"/>
      <c r="M89" s="354"/>
      <c r="N89" s="354"/>
      <c r="O89" s="354"/>
      <c r="P89" s="354"/>
      <c r="Q89" s="354"/>
    </row>
    <row r="90" spans="1:17" s="290" customFormat="1">
      <c r="A90" s="195" t="s">
        <v>715</v>
      </c>
      <c r="B90" s="194" t="s">
        <v>710</v>
      </c>
      <c r="C90" s="380">
        <v>10.050000000000001</v>
      </c>
      <c r="D90" s="380">
        <v>10.050000000000001</v>
      </c>
      <c r="E90" s="395">
        <f t="shared" si="2"/>
        <v>100</v>
      </c>
      <c r="F90" s="678"/>
      <c r="G90" s="354"/>
      <c r="H90" s="354"/>
      <c r="I90" s="354"/>
      <c r="J90" s="354"/>
      <c r="K90" s="354"/>
      <c r="L90" s="354"/>
      <c r="M90" s="354"/>
      <c r="N90" s="354"/>
      <c r="O90" s="354"/>
      <c r="P90" s="354"/>
      <c r="Q90" s="354"/>
    </row>
    <row r="91" spans="1:17" s="290" customFormat="1">
      <c r="A91" s="195" t="s">
        <v>716</v>
      </c>
      <c r="B91" s="194" t="s">
        <v>349</v>
      </c>
      <c r="C91" s="380">
        <v>444.3</v>
      </c>
      <c r="D91" s="380">
        <v>444.3</v>
      </c>
      <c r="E91" s="395">
        <f t="shared" si="2"/>
        <v>100</v>
      </c>
      <c r="F91" s="678"/>
      <c r="G91" s="354"/>
      <c r="H91" s="354"/>
      <c r="I91" s="354"/>
      <c r="J91" s="354"/>
      <c r="K91" s="354"/>
      <c r="L91" s="354"/>
      <c r="M91" s="354"/>
      <c r="N91" s="354"/>
      <c r="O91" s="354"/>
      <c r="P91" s="354"/>
      <c r="Q91" s="354"/>
    </row>
    <row r="92" spans="1:17" s="290" customFormat="1">
      <c r="A92" s="195" t="s">
        <v>717</v>
      </c>
      <c r="B92" s="194" t="s">
        <v>499</v>
      </c>
      <c r="C92" s="380">
        <v>31.5</v>
      </c>
      <c r="D92" s="380">
        <v>31.5</v>
      </c>
      <c r="E92" s="395">
        <f t="shared" si="2"/>
        <v>100</v>
      </c>
      <c r="F92" s="678"/>
      <c r="G92" s="354"/>
      <c r="H92" s="354"/>
      <c r="I92" s="354"/>
      <c r="J92" s="354"/>
      <c r="K92" s="354"/>
      <c r="L92" s="354"/>
      <c r="M92" s="354"/>
      <c r="N92" s="354"/>
      <c r="O92" s="354"/>
      <c r="P92" s="354"/>
      <c r="Q92" s="354"/>
    </row>
    <row r="93" spans="1:17" s="350" customFormat="1">
      <c r="A93" s="195" t="s">
        <v>295</v>
      </c>
      <c r="B93" s="193" t="s">
        <v>105</v>
      </c>
      <c r="C93" s="388">
        <f>SUM(C95:C97)</f>
        <v>479.32499999999999</v>
      </c>
      <c r="D93" s="388">
        <f>SUM(D95:D97)</f>
        <v>479.32499999999999</v>
      </c>
      <c r="E93" s="397">
        <f t="shared" si="2"/>
        <v>100</v>
      </c>
      <c r="F93" s="678"/>
      <c r="G93" s="618"/>
      <c r="H93" s="375"/>
      <c r="I93" s="374"/>
      <c r="J93" s="351"/>
      <c r="K93" s="351"/>
      <c r="L93" s="351"/>
      <c r="M93" s="351"/>
      <c r="N93" s="351"/>
      <c r="O93" s="351"/>
      <c r="P93" s="351"/>
      <c r="Q93" s="351"/>
    </row>
    <row r="94" spans="1:17" s="290" customFormat="1">
      <c r="A94" s="195"/>
      <c r="B94" s="194" t="s">
        <v>1</v>
      </c>
      <c r="C94" s="380"/>
      <c r="D94" s="380"/>
      <c r="E94" s="395"/>
      <c r="F94" s="678"/>
      <c r="G94" s="618"/>
      <c r="H94" s="375"/>
      <c r="I94" s="374"/>
      <c r="J94" s="354"/>
      <c r="K94" s="354"/>
      <c r="L94" s="354"/>
      <c r="M94" s="354"/>
      <c r="N94" s="354"/>
      <c r="O94" s="354"/>
      <c r="P94" s="354"/>
      <c r="Q94" s="354"/>
    </row>
    <row r="95" spans="1:17" s="290" customFormat="1">
      <c r="A95" s="195" t="s">
        <v>176</v>
      </c>
      <c r="B95" s="194" t="s">
        <v>500</v>
      </c>
      <c r="C95" s="380">
        <v>46.424999999999997</v>
      </c>
      <c r="D95" s="380">
        <v>46.424999999999997</v>
      </c>
      <c r="E95" s="395">
        <f t="shared" si="2"/>
        <v>100</v>
      </c>
      <c r="F95" s="678"/>
      <c r="G95" s="354"/>
      <c r="J95" s="354"/>
      <c r="K95" s="354"/>
      <c r="L95" s="354"/>
      <c r="M95" s="354"/>
      <c r="N95" s="354"/>
      <c r="O95" s="354"/>
      <c r="P95" s="354"/>
      <c r="Q95" s="354"/>
    </row>
    <row r="96" spans="1:17" s="290" customFormat="1">
      <c r="A96" s="195" t="s">
        <v>177</v>
      </c>
      <c r="B96" s="194" t="s">
        <v>28</v>
      </c>
      <c r="C96" s="380">
        <v>100.2</v>
      </c>
      <c r="D96" s="380">
        <v>100.2</v>
      </c>
      <c r="E96" s="395">
        <f t="shared" si="2"/>
        <v>100</v>
      </c>
      <c r="F96" s="678"/>
      <c r="G96" s="354"/>
      <c r="H96" s="354"/>
      <c r="I96" s="354"/>
      <c r="J96" s="354"/>
      <c r="K96" s="354"/>
      <c r="L96" s="354"/>
      <c r="M96" s="354"/>
      <c r="N96" s="354"/>
      <c r="O96" s="354"/>
      <c r="P96" s="354"/>
      <c r="Q96" s="354"/>
    </row>
    <row r="97" spans="1:17" s="290" customFormat="1">
      <c r="A97" s="195" t="s">
        <v>178</v>
      </c>
      <c r="B97" s="194" t="s">
        <v>29</v>
      </c>
      <c r="C97" s="380">
        <v>332.7</v>
      </c>
      <c r="D97" s="380">
        <v>332.7</v>
      </c>
      <c r="E97" s="395">
        <f t="shared" si="2"/>
        <v>100</v>
      </c>
      <c r="F97" s="678"/>
      <c r="G97" s="354"/>
      <c r="H97" s="354"/>
      <c r="I97" s="354"/>
      <c r="J97" s="354"/>
      <c r="K97" s="354"/>
      <c r="L97" s="354"/>
      <c r="M97" s="354"/>
      <c r="N97" s="354"/>
      <c r="O97" s="354"/>
      <c r="P97" s="354"/>
      <c r="Q97" s="354"/>
    </row>
    <row r="98" spans="1:17" s="290" customFormat="1">
      <c r="A98" s="195" t="s">
        <v>293</v>
      </c>
      <c r="B98" s="193" t="s">
        <v>106</v>
      </c>
      <c r="C98" s="388">
        <f>C100</f>
        <v>168.3</v>
      </c>
      <c r="D98" s="388">
        <f>D100</f>
        <v>168.3</v>
      </c>
      <c r="E98" s="676">
        <f t="shared" si="2"/>
        <v>100</v>
      </c>
      <c r="F98" s="678"/>
      <c r="G98" s="354"/>
      <c r="H98" s="354"/>
      <c r="I98" s="354"/>
      <c r="J98" s="354"/>
      <c r="K98" s="354"/>
      <c r="L98" s="354"/>
      <c r="M98" s="354"/>
      <c r="N98" s="354"/>
      <c r="O98" s="354"/>
      <c r="P98" s="354"/>
      <c r="Q98" s="354"/>
    </row>
    <row r="99" spans="1:17" s="290" customFormat="1">
      <c r="A99" s="195"/>
      <c r="B99" s="194" t="s">
        <v>1</v>
      </c>
      <c r="C99" s="380"/>
      <c r="D99" s="380"/>
      <c r="E99" s="395"/>
      <c r="F99" s="678"/>
      <c r="G99" s="354"/>
      <c r="H99" s="354"/>
      <c r="I99" s="354"/>
      <c r="J99" s="354"/>
      <c r="K99" s="354"/>
      <c r="L99" s="354"/>
      <c r="M99" s="354"/>
      <c r="N99" s="354"/>
      <c r="O99" s="354"/>
      <c r="P99" s="354"/>
      <c r="Q99" s="354"/>
    </row>
    <row r="100" spans="1:17" s="290" customFormat="1">
      <c r="A100" s="195" t="s">
        <v>180</v>
      </c>
      <c r="B100" s="194" t="s">
        <v>377</v>
      </c>
      <c r="C100" s="380">
        <v>168.3</v>
      </c>
      <c r="D100" s="380">
        <v>168.3</v>
      </c>
      <c r="E100" s="395">
        <f t="shared" si="2"/>
        <v>100</v>
      </c>
      <c r="F100" s="678"/>
      <c r="G100" s="354"/>
      <c r="H100" s="354"/>
      <c r="I100" s="354"/>
      <c r="J100" s="354"/>
      <c r="K100" s="354"/>
      <c r="L100" s="354"/>
      <c r="M100" s="354"/>
      <c r="N100" s="354"/>
      <c r="O100" s="354"/>
      <c r="P100" s="354"/>
      <c r="Q100" s="354"/>
    </row>
    <row r="101" spans="1:17" s="350" customFormat="1">
      <c r="A101" s="198" t="s">
        <v>291</v>
      </c>
      <c r="B101" s="196" t="s">
        <v>108</v>
      </c>
      <c r="C101" s="388">
        <f>SUM(C103:C117)</f>
        <v>2391.9920000000002</v>
      </c>
      <c r="D101" s="388">
        <f>SUM(D103:D117)</f>
        <v>2391.9920000000002</v>
      </c>
      <c r="E101" s="397">
        <f t="shared" si="2"/>
        <v>100</v>
      </c>
      <c r="F101" s="678"/>
      <c r="G101" s="618"/>
      <c r="H101" s="375"/>
      <c r="I101" s="374"/>
      <c r="J101" s="351"/>
      <c r="K101" s="351"/>
      <c r="L101" s="351"/>
      <c r="M101" s="351"/>
      <c r="N101" s="351"/>
      <c r="O101" s="351"/>
      <c r="P101" s="351"/>
      <c r="Q101" s="351"/>
    </row>
    <row r="102" spans="1:17" s="290" customFormat="1">
      <c r="A102" s="198"/>
      <c r="B102" s="194" t="s">
        <v>1</v>
      </c>
      <c r="C102" s="380"/>
      <c r="D102" s="380"/>
      <c r="E102" s="395"/>
      <c r="F102" s="678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</row>
    <row r="103" spans="1:17" s="290" customFormat="1">
      <c r="A103" s="198" t="s">
        <v>185</v>
      </c>
      <c r="B103" s="197" t="s">
        <v>31</v>
      </c>
      <c r="C103" s="380">
        <v>240.52500000000001</v>
      </c>
      <c r="D103" s="380">
        <v>240.52500000000001</v>
      </c>
      <c r="E103" s="395">
        <f t="shared" si="2"/>
        <v>100</v>
      </c>
      <c r="F103" s="678"/>
      <c r="G103" s="354"/>
      <c r="H103" s="354"/>
      <c r="I103" s="354"/>
      <c r="J103" s="354"/>
      <c r="K103" s="354"/>
      <c r="L103" s="354"/>
      <c r="M103" s="354"/>
      <c r="N103" s="354"/>
      <c r="O103" s="354"/>
      <c r="P103" s="354"/>
      <c r="Q103" s="354"/>
    </row>
    <row r="104" spans="1:17" s="290" customFormat="1">
      <c r="A104" s="198" t="s">
        <v>186</v>
      </c>
      <c r="B104" s="197" t="s">
        <v>501</v>
      </c>
      <c r="C104" s="380">
        <v>158.69999999999999</v>
      </c>
      <c r="D104" s="380">
        <v>158.69999999999999</v>
      </c>
      <c r="E104" s="395">
        <f t="shared" si="2"/>
        <v>100</v>
      </c>
      <c r="F104" s="678"/>
      <c r="G104" s="354"/>
      <c r="H104" s="354"/>
      <c r="I104" s="354"/>
      <c r="J104" s="354"/>
      <c r="K104" s="354"/>
      <c r="L104" s="354"/>
      <c r="M104" s="354"/>
      <c r="N104" s="354"/>
      <c r="O104" s="354"/>
      <c r="P104" s="354"/>
      <c r="Q104" s="354"/>
    </row>
    <row r="105" spans="1:17" s="290" customFormat="1">
      <c r="A105" s="198" t="s">
        <v>376</v>
      </c>
      <c r="B105" s="197" t="s">
        <v>433</v>
      </c>
      <c r="C105" s="380">
        <v>231</v>
      </c>
      <c r="D105" s="380">
        <v>231</v>
      </c>
      <c r="E105" s="395">
        <f t="shared" si="2"/>
        <v>100</v>
      </c>
      <c r="F105" s="678"/>
      <c r="G105" s="354"/>
      <c r="H105" s="354"/>
      <c r="I105" s="354"/>
      <c r="J105" s="354"/>
      <c r="K105" s="354"/>
      <c r="L105" s="354"/>
      <c r="M105" s="354"/>
      <c r="N105" s="354"/>
      <c r="O105" s="354"/>
      <c r="P105" s="354"/>
      <c r="Q105" s="354"/>
    </row>
    <row r="106" spans="1:17" s="290" customFormat="1">
      <c r="A106" s="198" t="s">
        <v>719</v>
      </c>
      <c r="B106" s="197" t="s">
        <v>502</v>
      </c>
      <c r="C106" s="381">
        <v>163.96700000000001</v>
      </c>
      <c r="D106" s="381">
        <v>163.96700000000001</v>
      </c>
      <c r="E106" s="395">
        <f t="shared" si="2"/>
        <v>100</v>
      </c>
      <c r="F106" s="678"/>
      <c r="G106" s="354"/>
      <c r="H106" s="354"/>
      <c r="I106" s="354"/>
      <c r="J106" s="354"/>
      <c r="K106" s="354"/>
      <c r="L106" s="354"/>
      <c r="M106" s="354"/>
      <c r="N106" s="354"/>
      <c r="O106" s="354"/>
      <c r="P106" s="354"/>
      <c r="Q106" s="354"/>
    </row>
    <row r="107" spans="1:17" s="290" customFormat="1">
      <c r="A107" s="198" t="s">
        <v>720</v>
      </c>
      <c r="B107" s="197" t="s">
        <v>503</v>
      </c>
      <c r="C107" s="380">
        <v>127.35</v>
      </c>
      <c r="D107" s="380">
        <v>127.35</v>
      </c>
      <c r="E107" s="395">
        <f t="shared" si="2"/>
        <v>100</v>
      </c>
      <c r="F107" s="678"/>
      <c r="G107" s="354"/>
      <c r="H107" s="354"/>
      <c r="I107" s="354"/>
      <c r="J107" s="354"/>
      <c r="K107" s="354"/>
      <c r="L107" s="354"/>
      <c r="M107" s="354"/>
      <c r="N107" s="354"/>
      <c r="O107" s="354"/>
      <c r="P107" s="354"/>
      <c r="Q107" s="354"/>
    </row>
    <row r="108" spans="1:17" s="290" customFormat="1">
      <c r="A108" s="198" t="s">
        <v>721</v>
      </c>
      <c r="B108" s="197" t="s">
        <v>504</v>
      </c>
      <c r="C108" s="380">
        <v>90</v>
      </c>
      <c r="D108" s="380">
        <v>90</v>
      </c>
      <c r="E108" s="395">
        <f t="shared" si="2"/>
        <v>100</v>
      </c>
      <c r="F108" s="678"/>
      <c r="G108" s="354"/>
      <c r="H108" s="354"/>
      <c r="I108" s="354"/>
      <c r="J108" s="354"/>
      <c r="K108" s="354"/>
      <c r="L108" s="354"/>
      <c r="M108" s="354"/>
      <c r="N108" s="354"/>
      <c r="O108" s="354"/>
      <c r="P108" s="354"/>
      <c r="Q108" s="354"/>
    </row>
    <row r="109" spans="1:17" s="290" customFormat="1">
      <c r="A109" s="198" t="s">
        <v>722</v>
      </c>
      <c r="B109" s="197" t="s">
        <v>505</v>
      </c>
      <c r="C109" s="380">
        <v>49.2</v>
      </c>
      <c r="D109" s="380">
        <v>49.2</v>
      </c>
      <c r="E109" s="395">
        <f t="shared" si="2"/>
        <v>100</v>
      </c>
      <c r="F109" s="678"/>
      <c r="G109" s="354"/>
      <c r="H109" s="354"/>
      <c r="I109" s="354"/>
      <c r="J109" s="354"/>
      <c r="K109" s="354"/>
      <c r="L109" s="354"/>
      <c r="M109" s="354"/>
      <c r="N109" s="354"/>
      <c r="O109" s="354"/>
      <c r="P109" s="354"/>
      <c r="Q109" s="354"/>
    </row>
    <row r="110" spans="1:17" s="290" customFormat="1">
      <c r="A110" s="198" t="s">
        <v>723</v>
      </c>
      <c r="B110" s="197" t="s">
        <v>506</v>
      </c>
      <c r="C110" s="380">
        <v>266.10000000000002</v>
      </c>
      <c r="D110" s="380">
        <v>266.10000000000002</v>
      </c>
      <c r="E110" s="395">
        <f t="shared" si="2"/>
        <v>100</v>
      </c>
      <c r="F110" s="678"/>
      <c r="G110" s="354"/>
      <c r="H110" s="354"/>
      <c r="I110" s="354"/>
      <c r="J110" s="354"/>
      <c r="K110" s="354"/>
      <c r="L110" s="354"/>
      <c r="M110" s="354"/>
      <c r="N110" s="354"/>
      <c r="O110" s="354"/>
      <c r="P110" s="354"/>
      <c r="Q110" s="354"/>
    </row>
    <row r="111" spans="1:17" s="290" customFormat="1">
      <c r="A111" s="198" t="s">
        <v>724</v>
      </c>
      <c r="B111" s="197" t="s">
        <v>507</v>
      </c>
      <c r="C111" s="380">
        <v>105.3</v>
      </c>
      <c r="D111" s="380">
        <v>105.3</v>
      </c>
      <c r="E111" s="395">
        <f t="shared" si="2"/>
        <v>100</v>
      </c>
      <c r="F111" s="678"/>
      <c r="G111" s="354"/>
      <c r="H111" s="354"/>
      <c r="I111" s="354"/>
      <c r="J111" s="354"/>
      <c r="K111" s="354"/>
      <c r="L111" s="354"/>
      <c r="M111" s="354"/>
      <c r="N111" s="354"/>
      <c r="O111" s="354"/>
      <c r="P111" s="354"/>
      <c r="Q111" s="354"/>
    </row>
    <row r="112" spans="1:17" s="290" customFormat="1">
      <c r="A112" s="198" t="s">
        <v>725</v>
      </c>
      <c r="B112" s="197" t="s">
        <v>508</v>
      </c>
      <c r="C112" s="380">
        <v>59.4</v>
      </c>
      <c r="D112" s="380">
        <v>59.4</v>
      </c>
      <c r="E112" s="395">
        <f t="shared" si="2"/>
        <v>100</v>
      </c>
      <c r="F112" s="678"/>
      <c r="G112" s="354"/>
      <c r="H112" s="354"/>
      <c r="I112" s="354"/>
      <c r="J112" s="354"/>
      <c r="K112" s="354"/>
      <c r="L112" s="354"/>
      <c r="M112" s="354"/>
      <c r="N112" s="354"/>
      <c r="O112" s="354"/>
      <c r="P112" s="354"/>
      <c r="Q112" s="354"/>
    </row>
    <row r="113" spans="1:17" s="290" customFormat="1">
      <c r="A113" s="198" t="s">
        <v>726</v>
      </c>
      <c r="B113" s="197" t="s">
        <v>509</v>
      </c>
      <c r="C113" s="380">
        <v>165.15</v>
      </c>
      <c r="D113" s="380">
        <v>165.15</v>
      </c>
      <c r="E113" s="395">
        <f t="shared" si="2"/>
        <v>100</v>
      </c>
      <c r="F113" s="678"/>
      <c r="G113" s="354"/>
      <c r="H113" s="354"/>
      <c r="I113" s="354"/>
      <c r="J113" s="354"/>
      <c r="K113" s="354"/>
      <c r="L113" s="354"/>
      <c r="M113" s="354"/>
      <c r="N113" s="354"/>
      <c r="O113" s="354"/>
      <c r="P113" s="354"/>
      <c r="Q113" s="354"/>
    </row>
    <row r="114" spans="1:17" s="290" customFormat="1">
      <c r="A114" s="198" t="s">
        <v>727</v>
      </c>
      <c r="B114" s="197" t="s">
        <v>510</v>
      </c>
      <c r="C114" s="380">
        <v>24.15</v>
      </c>
      <c r="D114" s="380">
        <v>24.15</v>
      </c>
      <c r="E114" s="395">
        <f t="shared" si="2"/>
        <v>100</v>
      </c>
      <c r="F114" s="678"/>
      <c r="G114" s="354"/>
      <c r="H114" s="354"/>
      <c r="I114" s="354"/>
      <c r="J114" s="354"/>
      <c r="K114" s="354"/>
      <c r="L114" s="354"/>
      <c r="M114" s="354"/>
      <c r="N114" s="354"/>
      <c r="O114" s="354"/>
      <c r="P114" s="354"/>
      <c r="Q114" s="354"/>
    </row>
    <row r="115" spans="1:17" s="290" customFormat="1">
      <c r="A115" s="198" t="s">
        <v>728</v>
      </c>
      <c r="B115" s="197" t="s">
        <v>718</v>
      </c>
      <c r="C115" s="380">
        <v>271.95</v>
      </c>
      <c r="D115" s="380">
        <v>271.95</v>
      </c>
      <c r="E115" s="395">
        <f t="shared" si="2"/>
        <v>100</v>
      </c>
      <c r="F115" s="678"/>
      <c r="G115" s="354"/>
      <c r="H115" s="354"/>
      <c r="I115" s="354"/>
      <c r="J115" s="354"/>
      <c r="K115" s="354"/>
      <c r="L115" s="354"/>
      <c r="M115" s="354"/>
      <c r="N115" s="354"/>
      <c r="O115" s="354"/>
      <c r="P115" s="354"/>
      <c r="Q115" s="354"/>
    </row>
    <row r="116" spans="1:17" s="290" customFormat="1">
      <c r="A116" s="198" t="s">
        <v>729</v>
      </c>
      <c r="B116" s="197" t="s">
        <v>378</v>
      </c>
      <c r="C116" s="380">
        <v>161.69999999999999</v>
      </c>
      <c r="D116" s="380">
        <v>161.69999999999999</v>
      </c>
      <c r="E116" s="395">
        <f t="shared" si="2"/>
        <v>100</v>
      </c>
      <c r="F116" s="678"/>
      <c r="G116" s="354"/>
      <c r="H116" s="354"/>
      <c r="I116" s="354"/>
      <c r="J116" s="354"/>
      <c r="K116" s="354"/>
      <c r="L116" s="354"/>
      <c r="M116" s="354"/>
      <c r="N116" s="354"/>
      <c r="O116" s="354"/>
      <c r="P116" s="354"/>
      <c r="Q116" s="354"/>
    </row>
    <row r="117" spans="1:17" s="290" customFormat="1">
      <c r="A117" s="198" t="s">
        <v>730</v>
      </c>
      <c r="B117" s="197" t="s">
        <v>511</v>
      </c>
      <c r="C117" s="380">
        <v>277.5</v>
      </c>
      <c r="D117" s="380">
        <v>277.5</v>
      </c>
      <c r="E117" s="395">
        <f t="shared" si="2"/>
        <v>100</v>
      </c>
      <c r="F117" s="678"/>
      <c r="G117" s="354"/>
      <c r="H117" s="354"/>
      <c r="I117" s="354"/>
      <c r="J117" s="354"/>
      <c r="K117" s="354"/>
      <c r="L117" s="354"/>
      <c r="M117" s="354"/>
      <c r="N117" s="354"/>
      <c r="O117" s="354"/>
      <c r="P117" s="354"/>
      <c r="Q117" s="354"/>
    </row>
    <row r="118" spans="1:17" s="350" customFormat="1">
      <c r="A118" s="198" t="s">
        <v>289</v>
      </c>
      <c r="B118" s="196" t="s">
        <v>110</v>
      </c>
      <c r="C118" s="388">
        <f>SUM(C120:C123)</f>
        <v>1615.316</v>
      </c>
      <c r="D118" s="388">
        <f>SUM(D120:D123)</f>
        <v>1615.316</v>
      </c>
      <c r="E118" s="397">
        <f t="shared" si="2"/>
        <v>100</v>
      </c>
      <c r="F118" s="678"/>
      <c r="G118" s="618"/>
      <c r="H118" s="375"/>
      <c r="I118" s="374"/>
      <c r="J118" s="351"/>
      <c r="K118" s="351"/>
      <c r="L118" s="351"/>
      <c r="M118" s="351"/>
      <c r="N118" s="351"/>
      <c r="O118" s="351"/>
      <c r="P118" s="351"/>
      <c r="Q118" s="351"/>
    </row>
    <row r="119" spans="1:17" s="290" customFormat="1">
      <c r="A119" s="198"/>
      <c r="B119" s="194" t="s">
        <v>1</v>
      </c>
      <c r="C119" s="380"/>
      <c r="D119" s="380"/>
      <c r="E119" s="395"/>
      <c r="F119" s="678"/>
      <c r="G119" s="354"/>
      <c r="J119" s="354"/>
      <c r="K119" s="354"/>
      <c r="L119" s="354"/>
      <c r="M119" s="354"/>
      <c r="N119" s="354"/>
      <c r="O119" s="354"/>
      <c r="P119" s="354"/>
      <c r="Q119" s="354"/>
    </row>
    <row r="120" spans="1:17" s="290" customFormat="1">
      <c r="A120" s="198" t="s">
        <v>187</v>
      </c>
      <c r="B120" s="197" t="s">
        <v>512</v>
      </c>
      <c r="C120" s="381">
        <v>450.17</v>
      </c>
      <c r="D120" s="381">
        <v>450.17</v>
      </c>
      <c r="E120" s="395">
        <f t="shared" si="2"/>
        <v>100</v>
      </c>
      <c r="F120" s="678"/>
      <c r="G120" s="354"/>
      <c r="J120" s="354"/>
      <c r="K120" s="354"/>
      <c r="L120" s="354"/>
      <c r="M120" s="354"/>
      <c r="N120" s="354"/>
      <c r="O120" s="354"/>
      <c r="P120" s="354"/>
      <c r="Q120" s="354"/>
    </row>
    <row r="121" spans="1:17" s="290" customFormat="1">
      <c r="A121" s="198" t="s">
        <v>546</v>
      </c>
      <c r="B121" s="197" t="s">
        <v>58</v>
      </c>
      <c r="C121" s="380">
        <v>138.375</v>
      </c>
      <c r="D121" s="380">
        <v>138.375</v>
      </c>
      <c r="E121" s="395">
        <f t="shared" si="2"/>
        <v>100</v>
      </c>
      <c r="F121" s="678"/>
      <c r="G121" s="354"/>
      <c r="H121" s="354"/>
      <c r="I121" s="354"/>
      <c r="J121" s="354"/>
      <c r="K121" s="354"/>
      <c r="L121" s="354"/>
      <c r="M121" s="354"/>
      <c r="N121" s="354"/>
      <c r="O121" s="354"/>
      <c r="P121" s="354"/>
      <c r="Q121" s="354"/>
    </row>
    <row r="122" spans="1:17" s="290" customFormat="1">
      <c r="A122" s="198" t="s">
        <v>547</v>
      </c>
      <c r="B122" s="197" t="s">
        <v>33</v>
      </c>
      <c r="C122" s="380">
        <v>919.07100000000003</v>
      </c>
      <c r="D122" s="380">
        <v>919.07100000000003</v>
      </c>
      <c r="E122" s="395">
        <f t="shared" si="2"/>
        <v>100</v>
      </c>
      <c r="F122" s="678"/>
      <c r="G122" s="354"/>
      <c r="H122" s="354"/>
      <c r="I122" s="354"/>
      <c r="J122" s="354"/>
      <c r="K122" s="354"/>
      <c r="L122" s="354"/>
      <c r="M122" s="354"/>
      <c r="N122" s="354"/>
      <c r="O122" s="354"/>
      <c r="P122" s="354"/>
      <c r="Q122" s="354"/>
    </row>
    <row r="123" spans="1:17" s="290" customFormat="1">
      <c r="A123" s="198" t="s">
        <v>548</v>
      </c>
      <c r="B123" s="197" t="s">
        <v>34</v>
      </c>
      <c r="C123" s="380">
        <v>107.7</v>
      </c>
      <c r="D123" s="380">
        <v>107.7</v>
      </c>
      <c r="E123" s="395">
        <f t="shared" ref="E123:E165" si="3">D123/C123*100</f>
        <v>100</v>
      </c>
      <c r="F123" s="678"/>
      <c r="G123" s="354"/>
      <c r="H123" s="354"/>
      <c r="I123" s="354"/>
      <c r="J123" s="354"/>
      <c r="K123" s="354"/>
      <c r="L123" s="354"/>
      <c r="M123" s="354"/>
      <c r="N123" s="354"/>
      <c r="O123" s="354"/>
      <c r="P123" s="354"/>
      <c r="Q123" s="354"/>
    </row>
    <row r="124" spans="1:17" s="350" customFormat="1">
      <c r="A124" s="198" t="s">
        <v>287</v>
      </c>
      <c r="B124" s="196" t="s">
        <v>111</v>
      </c>
      <c r="C124" s="388">
        <f>SUM(C126:C129)</f>
        <v>495.82500000000005</v>
      </c>
      <c r="D124" s="388">
        <f>SUM(D126:D129)</f>
        <v>495.82500000000005</v>
      </c>
      <c r="E124" s="397">
        <f t="shared" si="3"/>
        <v>100</v>
      </c>
      <c r="F124" s="678"/>
      <c r="G124" s="618"/>
      <c r="H124" s="375"/>
      <c r="I124" s="374"/>
      <c r="J124" s="351"/>
      <c r="K124" s="351"/>
      <c r="L124" s="351"/>
      <c r="M124" s="351"/>
      <c r="N124" s="351"/>
      <c r="O124" s="351"/>
      <c r="P124" s="351"/>
      <c r="Q124" s="351"/>
    </row>
    <row r="125" spans="1:17" s="290" customFormat="1">
      <c r="A125" s="198"/>
      <c r="B125" s="194" t="s">
        <v>1</v>
      </c>
      <c r="C125" s="380"/>
      <c r="D125" s="380"/>
      <c r="E125" s="395"/>
      <c r="F125" s="678"/>
      <c r="G125" s="354"/>
      <c r="H125" s="354"/>
      <c r="I125" s="354"/>
      <c r="J125" s="354"/>
      <c r="K125" s="354"/>
      <c r="L125" s="354"/>
      <c r="M125" s="354"/>
      <c r="N125" s="354"/>
      <c r="O125" s="354"/>
      <c r="P125" s="354"/>
      <c r="Q125" s="354"/>
    </row>
    <row r="126" spans="1:17" s="290" customFormat="1">
      <c r="A126" s="198" t="s">
        <v>188</v>
      </c>
      <c r="B126" s="197" t="s">
        <v>513</v>
      </c>
      <c r="C126" s="380">
        <v>113.4</v>
      </c>
      <c r="D126" s="380">
        <v>113.4</v>
      </c>
      <c r="E126" s="395">
        <f t="shared" si="3"/>
        <v>100</v>
      </c>
      <c r="F126" s="678"/>
      <c r="G126" s="354"/>
      <c r="H126" s="354"/>
      <c r="I126" s="354"/>
      <c r="J126" s="354"/>
      <c r="K126" s="354"/>
      <c r="L126" s="354"/>
      <c r="M126" s="354"/>
      <c r="N126" s="354"/>
      <c r="O126" s="354"/>
      <c r="P126" s="354"/>
      <c r="Q126" s="354"/>
    </row>
    <row r="127" spans="1:17" s="290" customFormat="1">
      <c r="A127" s="198" t="s">
        <v>189</v>
      </c>
      <c r="B127" s="197" t="s">
        <v>731</v>
      </c>
      <c r="C127" s="380">
        <v>166.8</v>
      </c>
      <c r="D127" s="380">
        <v>166.8</v>
      </c>
      <c r="E127" s="395">
        <f t="shared" si="3"/>
        <v>100</v>
      </c>
      <c r="F127" s="678"/>
      <c r="G127" s="354"/>
      <c r="H127" s="354"/>
      <c r="I127" s="354"/>
      <c r="J127" s="354"/>
      <c r="K127" s="354"/>
      <c r="L127" s="354"/>
      <c r="M127" s="354"/>
      <c r="N127" s="354"/>
      <c r="O127" s="354"/>
      <c r="P127" s="354"/>
      <c r="Q127" s="354"/>
    </row>
    <row r="128" spans="1:17" s="290" customFormat="1">
      <c r="A128" s="198" t="s">
        <v>190</v>
      </c>
      <c r="B128" s="197" t="s">
        <v>732</v>
      </c>
      <c r="C128" s="380">
        <v>46.424999999999997</v>
      </c>
      <c r="D128" s="380">
        <v>46.424999999999997</v>
      </c>
      <c r="E128" s="395">
        <f t="shared" si="3"/>
        <v>100</v>
      </c>
      <c r="F128" s="678"/>
      <c r="G128" s="354"/>
      <c r="H128" s="354"/>
      <c r="I128" s="354"/>
      <c r="J128" s="354"/>
      <c r="K128" s="354"/>
      <c r="L128" s="354"/>
      <c r="M128" s="354"/>
      <c r="N128" s="354"/>
      <c r="O128" s="354"/>
      <c r="P128" s="354"/>
      <c r="Q128" s="354"/>
    </row>
    <row r="129" spans="1:17" s="290" customFormat="1">
      <c r="A129" s="198" t="s">
        <v>587</v>
      </c>
      <c r="B129" s="197" t="s">
        <v>733</v>
      </c>
      <c r="C129" s="380">
        <v>169.2</v>
      </c>
      <c r="D129" s="380">
        <v>169.2</v>
      </c>
      <c r="E129" s="395">
        <f t="shared" si="3"/>
        <v>100</v>
      </c>
      <c r="F129" s="678"/>
      <c r="G129" s="354"/>
      <c r="H129" s="354"/>
      <c r="I129" s="354"/>
      <c r="J129" s="354"/>
      <c r="K129" s="354"/>
      <c r="L129" s="354"/>
      <c r="M129" s="354"/>
      <c r="N129" s="354"/>
      <c r="O129" s="354"/>
      <c r="P129" s="354"/>
      <c r="Q129" s="354"/>
    </row>
    <row r="130" spans="1:17" s="350" customFormat="1">
      <c r="A130" s="198" t="s">
        <v>285</v>
      </c>
      <c r="B130" s="196" t="s">
        <v>114</v>
      </c>
      <c r="C130" s="388">
        <f>SUM(C132:C133)</f>
        <v>145.875</v>
      </c>
      <c r="D130" s="388">
        <f>SUM(D132:D133)</f>
        <v>145.875</v>
      </c>
      <c r="E130" s="397">
        <f t="shared" si="3"/>
        <v>100</v>
      </c>
      <c r="F130" s="678"/>
      <c r="G130" s="618"/>
      <c r="H130" s="373"/>
      <c r="I130" s="374"/>
      <c r="J130" s="351"/>
      <c r="K130" s="351"/>
      <c r="L130" s="351"/>
      <c r="M130" s="351"/>
      <c r="N130" s="351"/>
      <c r="O130" s="351"/>
      <c r="P130" s="351"/>
      <c r="Q130" s="351"/>
    </row>
    <row r="131" spans="1:17" s="350" customFormat="1">
      <c r="A131" s="198"/>
      <c r="B131" s="194" t="s">
        <v>1</v>
      </c>
      <c r="C131" s="388"/>
      <c r="D131" s="388"/>
      <c r="E131" s="397"/>
      <c r="F131" s="678"/>
      <c r="G131" s="351"/>
      <c r="H131" s="351"/>
      <c r="I131" s="351"/>
      <c r="J131" s="351"/>
      <c r="K131" s="351"/>
      <c r="L131" s="351"/>
      <c r="M131" s="351"/>
      <c r="N131" s="351"/>
      <c r="O131" s="351"/>
      <c r="P131" s="351"/>
      <c r="Q131" s="351"/>
    </row>
    <row r="132" spans="1:17" s="290" customFormat="1">
      <c r="A132" s="198" t="s">
        <v>191</v>
      </c>
      <c r="B132" s="197" t="s">
        <v>514</v>
      </c>
      <c r="C132" s="380">
        <v>87.6</v>
      </c>
      <c r="D132" s="380">
        <v>87.6</v>
      </c>
      <c r="E132" s="395">
        <f t="shared" si="3"/>
        <v>100</v>
      </c>
      <c r="F132" s="678"/>
      <c r="G132" s="354"/>
      <c r="H132" s="354"/>
      <c r="I132" s="354"/>
      <c r="J132" s="354"/>
      <c r="K132" s="354"/>
      <c r="L132" s="354"/>
      <c r="M132" s="354"/>
      <c r="N132" s="354"/>
      <c r="O132" s="354"/>
      <c r="P132" s="354"/>
      <c r="Q132" s="354"/>
    </row>
    <row r="133" spans="1:17" s="290" customFormat="1">
      <c r="A133" s="198" t="s">
        <v>192</v>
      </c>
      <c r="B133" s="197" t="s">
        <v>385</v>
      </c>
      <c r="C133" s="380">
        <v>58.274999999999999</v>
      </c>
      <c r="D133" s="380">
        <v>58.274999999999999</v>
      </c>
      <c r="E133" s="395">
        <f t="shared" si="3"/>
        <v>100</v>
      </c>
      <c r="F133" s="678"/>
      <c r="G133" s="354"/>
    </row>
    <row r="134" spans="1:17" s="350" customFormat="1">
      <c r="A134" s="198" t="s">
        <v>283</v>
      </c>
      <c r="B134" s="196" t="s">
        <v>115</v>
      </c>
      <c r="C134" s="388">
        <f>SUM(C136:C141)</f>
        <v>634.875</v>
      </c>
      <c r="D134" s="388">
        <f>SUM(D136:D141)</f>
        <v>634.875</v>
      </c>
      <c r="E134" s="397">
        <f t="shared" si="3"/>
        <v>100</v>
      </c>
      <c r="F134" s="678"/>
      <c r="G134" s="618"/>
      <c r="H134" s="373"/>
      <c r="I134" s="374"/>
    </row>
    <row r="135" spans="1:17" s="290" customFormat="1">
      <c r="A135" s="198"/>
      <c r="B135" s="194" t="s">
        <v>1</v>
      </c>
      <c r="C135" s="380"/>
      <c r="D135" s="380"/>
      <c r="E135" s="395"/>
      <c r="F135" s="678"/>
      <c r="G135" s="354"/>
    </row>
    <row r="136" spans="1:17" s="290" customFormat="1">
      <c r="A136" s="198" t="s">
        <v>193</v>
      </c>
      <c r="B136" s="197" t="s">
        <v>38</v>
      </c>
      <c r="C136" s="380">
        <v>91.5</v>
      </c>
      <c r="D136" s="380">
        <v>91.5</v>
      </c>
      <c r="E136" s="395">
        <f t="shared" si="3"/>
        <v>100</v>
      </c>
      <c r="F136" s="678"/>
      <c r="G136" s="354"/>
    </row>
    <row r="137" spans="1:17" s="290" customFormat="1">
      <c r="A137" s="198" t="s">
        <v>194</v>
      </c>
      <c r="B137" s="197" t="s">
        <v>39</v>
      </c>
      <c r="C137" s="380">
        <v>117.15</v>
      </c>
      <c r="D137" s="380">
        <v>117.15</v>
      </c>
      <c r="E137" s="395">
        <f t="shared" si="3"/>
        <v>100</v>
      </c>
      <c r="F137" s="678"/>
      <c r="G137" s="354"/>
    </row>
    <row r="138" spans="1:17" s="290" customFormat="1">
      <c r="A138" s="198" t="s">
        <v>195</v>
      </c>
      <c r="B138" s="197" t="s">
        <v>40</v>
      </c>
      <c r="C138" s="380">
        <v>96.45</v>
      </c>
      <c r="D138" s="380">
        <v>96.45</v>
      </c>
      <c r="E138" s="395">
        <f t="shared" si="3"/>
        <v>100</v>
      </c>
      <c r="F138" s="678"/>
      <c r="G138" s="354"/>
    </row>
    <row r="139" spans="1:17" s="290" customFormat="1">
      <c r="A139" s="198" t="s">
        <v>550</v>
      </c>
      <c r="B139" s="197" t="s">
        <v>41</v>
      </c>
      <c r="C139" s="381">
        <v>120</v>
      </c>
      <c r="D139" s="381">
        <v>120</v>
      </c>
      <c r="E139" s="395">
        <f t="shared" si="3"/>
        <v>100</v>
      </c>
      <c r="F139" s="678"/>
      <c r="G139" s="354"/>
    </row>
    <row r="140" spans="1:17" s="290" customFormat="1">
      <c r="A140" s="198" t="s">
        <v>551</v>
      </c>
      <c r="B140" s="197" t="s">
        <v>42</v>
      </c>
      <c r="C140" s="380">
        <v>49.2</v>
      </c>
      <c r="D140" s="380">
        <v>49.2</v>
      </c>
      <c r="E140" s="395">
        <f t="shared" si="3"/>
        <v>100</v>
      </c>
      <c r="F140" s="678"/>
      <c r="G140" s="354"/>
    </row>
    <row r="141" spans="1:17" s="290" customFormat="1">
      <c r="A141" s="198" t="s">
        <v>552</v>
      </c>
      <c r="B141" s="197" t="s">
        <v>43</v>
      </c>
      <c r="C141" s="380">
        <v>160.57499999999999</v>
      </c>
      <c r="D141" s="380">
        <v>160.57499999999999</v>
      </c>
      <c r="E141" s="395">
        <f t="shared" si="3"/>
        <v>100</v>
      </c>
      <c r="F141" s="678"/>
      <c r="G141" s="354"/>
    </row>
    <row r="142" spans="1:17" s="350" customFormat="1" ht="37.5">
      <c r="A142" s="198" t="s">
        <v>281</v>
      </c>
      <c r="B142" s="2" t="s">
        <v>527</v>
      </c>
      <c r="C142" s="388">
        <f>SUM(C144:C145)</f>
        <v>153</v>
      </c>
      <c r="D142" s="388">
        <f>SUM(D144:D145)</f>
        <v>153</v>
      </c>
      <c r="E142" s="397">
        <f t="shared" si="3"/>
        <v>100</v>
      </c>
      <c r="F142" s="678"/>
      <c r="G142" s="618"/>
      <c r="H142" s="373"/>
      <c r="I142" s="374"/>
    </row>
    <row r="143" spans="1:17" s="290" customFormat="1">
      <c r="A143" s="198"/>
      <c r="B143" s="194" t="s">
        <v>1</v>
      </c>
      <c r="C143" s="380"/>
      <c r="D143" s="380"/>
      <c r="E143" s="395"/>
      <c r="F143" s="678"/>
      <c r="G143" s="354"/>
    </row>
    <row r="144" spans="1:17" s="290" customFormat="1">
      <c r="A144" s="198" t="s">
        <v>196</v>
      </c>
      <c r="B144" s="197" t="s">
        <v>45</v>
      </c>
      <c r="C144" s="380">
        <v>39</v>
      </c>
      <c r="D144" s="380">
        <v>39</v>
      </c>
      <c r="E144" s="395">
        <f t="shared" si="3"/>
        <v>100</v>
      </c>
      <c r="F144" s="678"/>
      <c r="G144" s="354"/>
    </row>
    <row r="145" spans="1:9" s="290" customFormat="1">
      <c r="A145" s="198" t="s">
        <v>197</v>
      </c>
      <c r="B145" s="197" t="s">
        <v>594</v>
      </c>
      <c r="C145" s="380">
        <v>114</v>
      </c>
      <c r="D145" s="380">
        <v>114</v>
      </c>
      <c r="E145" s="395">
        <f t="shared" si="3"/>
        <v>100</v>
      </c>
      <c r="F145" s="678"/>
      <c r="G145" s="354"/>
    </row>
    <row r="146" spans="1:9" s="350" customFormat="1">
      <c r="A146" s="198" t="s">
        <v>279</v>
      </c>
      <c r="B146" s="196" t="s">
        <v>117</v>
      </c>
      <c r="C146" s="388">
        <f>SUM(C148:C154)</f>
        <v>638.47500000000002</v>
      </c>
      <c r="D146" s="388">
        <f>SUM(D148:D154)</f>
        <v>638.47500000000002</v>
      </c>
      <c r="E146" s="397">
        <f t="shared" si="3"/>
        <v>100</v>
      </c>
      <c r="F146" s="678"/>
      <c r="G146" s="618"/>
      <c r="H146" s="383"/>
      <c r="I146" s="385"/>
    </row>
    <row r="147" spans="1:9" s="290" customFormat="1">
      <c r="A147" s="198"/>
      <c r="B147" s="194" t="s">
        <v>1</v>
      </c>
      <c r="C147" s="380"/>
      <c r="D147" s="380"/>
      <c r="E147" s="395"/>
      <c r="F147" s="678"/>
      <c r="G147" s="354"/>
    </row>
    <row r="148" spans="1:9" s="290" customFormat="1">
      <c r="A148" s="198" t="s">
        <v>198</v>
      </c>
      <c r="B148" s="197" t="s">
        <v>46</v>
      </c>
      <c r="C148" s="380">
        <v>198.6</v>
      </c>
      <c r="D148" s="380">
        <v>198.6</v>
      </c>
      <c r="E148" s="395">
        <f t="shared" si="3"/>
        <v>100</v>
      </c>
      <c r="F148" s="678"/>
      <c r="G148" s="354"/>
    </row>
    <row r="149" spans="1:9" s="290" customFormat="1">
      <c r="A149" s="198" t="s">
        <v>199</v>
      </c>
      <c r="B149" s="197" t="s">
        <v>47</v>
      </c>
      <c r="C149" s="380">
        <v>92.7</v>
      </c>
      <c r="D149" s="380">
        <v>92.7</v>
      </c>
      <c r="E149" s="395">
        <f t="shared" si="3"/>
        <v>100</v>
      </c>
      <c r="F149" s="678"/>
      <c r="G149" s="354"/>
    </row>
    <row r="150" spans="1:9" s="290" customFormat="1">
      <c r="A150" s="198" t="s">
        <v>462</v>
      </c>
      <c r="B150" s="197" t="s">
        <v>595</v>
      </c>
      <c r="C150" s="380">
        <v>37.5</v>
      </c>
      <c r="D150" s="380">
        <v>37.5</v>
      </c>
      <c r="E150" s="395">
        <f t="shared" si="3"/>
        <v>100</v>
      </c>
      <c r="F150" s="678"/>
      <c r="G150" s="354"/>
    </row>
    <row r="151" spans="1:9" s="290" customFormat="1">
      <c r="A151" s="198" t="s">
        <v>736</v>
      </c>
      <c r="B151" s="197" t="s">
        <v>48</v>
      </c>
      <c r="C151" s="380">
        <v>106.65</v>
      </c>
      <c r="D151" s="380">
        <v>106.65</v>
      </c>
      <c r="E151" s="395">
        <f t="shared" si="3"/>
        <v>100</v>
      </c>
      <c r="F151" s="678"/>
      <c r="G151" s="354"/>
    </row>
    <row r="152" spans="1:9" s="290" customFormat="1">
      <c r="A152" s="198" t="s">
        <v>737</v>
      </c>
      <c r="B152" s="197" t="s">
        <v>345</v>
      </c>
      <c r="C152" s="380">
        <v>12.15</v>
      </c>
      <c r="D152" s="380">
        <v>12.15</v>
      </c>
      <c r="E152" s="395">
        <f t="shared" si="3"/>
        <v>100</v>
      </c>
      <c r="F152" s="678"/>
      <c r="G152" s="354"/>
    </row>
    <row r="153" spans="1:9" s="290" customFormat="1">
      <c r="A153" s="198" t="s">
        <v>738</v>
      </c>
      <c r="B153" s="197" t="s">
        <v>734</v>
      </c>
      <c r="C153" s="380">
        <v>120</v>
      </c>
      <c r="D153" s="380">
        <v>120</v>
      </c>
      <c r="E153" s="395">
        <f t="shared" si="3"/>
        <v>100</v>
      </c>
      <c r="F153" s="678"/>
      <c r="G153" s="354"/>
    </row>
    <row r="154" spans="1:9" s="290" customFormat="1">
      <c r="A154" s="198" t="s">
        <v>739</v>
      </c>
      <c r="B154" s="197" t="s">
        <v>735</v>
      </c>
      <c r="C154" s="380">
        <v>70.875</v>
      </c>
      <c r="D154" s="380">
        <v>70.875</v>
      </c>
      <c r="E154" s="395">
        <f t="shared" si="3"/>
        <v>100</v>
      </c>
      <c r="F154" s="678"/>
      <c r="G154" s="354"/>
    </row>
    <row r="155" spans="1:9" s="350" customFormat="1">
      <c r="A155" s="198" t="s">
        <v>277</v>
      </c>
      <c r="B155" s="196" t="s">
        <v>528</v>
      </c>
      <c r="C155" s="388">
        <f>SUM(C157:C159)</f>
        <v>95.025000000000006</v>
      </c>
      <c r="D155" s="388">
        <f>SUM(D157:D159)</f>
        <v>95.025000000000006</v>
      </c>
      <c r="E155" s="397">
        <f t="shared" si="3"/>
        <v>100</v>
      </c>
      <c r="F155" s="678"/>
      <c r="G155" s="618"/>
      <c r="H155" s="373"/>
      <c r="I155" s="374"/>
    </row>
    <row r="156" spans="1:9" s="290" customFormat="1">
      <c r="A156" s="198"/>
      <c r="B156" s="194" t="s">
        <v>1</v>
      </c>
      <c r="C156" s="380"/>
      <c r="D156" s="380"/>
      <c r="E156" s="395"/>
      <c r="F156" s="678"/>
      <c r="G156" s="354"/>
    </row>
    <row r="157" spans="1:9" s="290" customFormat="1">
      <c r="A157" s="198" t="s">
        <v>200</v>
      </c>
      <c r="B157" s="197" t="s">
        <v>62</v>
      </c>
      <c r="C157" s="380">
        <v>32.625</v>
      </c>
      <c r="D157" s="380">
        <v>32.625</v>
      </c>
      <c r="E157" s="395">
        <f t="shared" si="3"/>
        <v>100</v>
      </c>
      <c r="F157" s="678"/>
      <c r="G157" s="354"/>
    </row>
    <row r="158" spans="1:9" s="290" customFormat="1">
      <c r="A158" s="198" t="s">
        <v>201</v>
      </c>
      <c r="B158" s="197" t="s">
        <v>63</v>
      </c>
      <c r="C158" s="380">
        <v>30</v>
      </c>
      <c r="D158" s="380">
        <v>30</v>
      </c>
      <c r="E158" s="395">
        <f t="shared" si="3"/>
        <v>100</v>
      </c>
      <c r="F158" s="678"/>
      <c r="G158" s="354"/>
    </row>
    <row r="159" spans="1:9" s="290" customFormat="1">
      <c r="A159" s="198" t="s">
        <v>202</v>
      </c>
      <c r="B159" s="197" t="s">
        <v>611</v>
      </c>
      <c r="C159" s="380">
        <v>32.4</v>
      </c>
      <c r="D159" s="380">
        <v>32.4</v>
      </c>
      <c r="E159" s="395">
        <f t="shared" si="3"/>
        <v>100</v>
      </c>
      <c r="F159" s="678"/>
      <c r="G159" s="354"/>
    </row>
    <row r="160" spans="1:9" s="350" customFormat="1">
      <c r="A160" s="198" t="s">
        <v>275</v>
      </c>
      <c r="B160" s="196" t="s">
        <v>121</v>
      </c>
      <c r="C160" s="388">
        <f>SUM(C162:C164)</f>
        <v>142.94999999999999</v>
      </c>
      <c r="D160" s="388">
        <f>SUM(D162:D164)</f>
        <v>142.94999999999999</v>
      </c>
      <c r="E160" s="397">
        <f t="shared" si="3"/>
        <v>100</v>
      </c>
      <c r="F160" s="678"/>
      <c r="G160" s="618"/>
      <c r="H160" s="373"/>
      <c r="I160" s="374"/>
    </row>
    <row r="161" spans="1:9" s="290" customFormat="1">
      <c r="A161" s="198"/>
      <c r="B161" s="194" t="s">
        <v>1</v>
      </c>
      <c r="C161" s="380"/>
      <c r="D161" s="380"/>
      <c r="E161" s="395"/>
      <c r="F161" s="678"/>
      <c r="G161" s="354"/>
    </row>
    <row r="162" spans="1:9" s="290" customFormat="1">
      <c r="A162" s="198" t="s">
        <v>203</v>
      </c>
      <c r="B162" s="197" t="s">
        <v>515</v>
      </c>
      <c r="C162" s="380">
        <v>37.200000000000003</v>
      </c>
      <c r="D162" s="380">
        <v>37.200000000000003</v>
      </c>
      <c r="E162" s="395">
        <f t="shared" si="3"/>
        <v>100</v>
      </c>
      <c r="F162" s="678"/>
      <c r="G162" s="354"/>
    </row>
    <row r="163" spans="1:9" s="290" customFormat="1">
      <c r="A163" s="198" t="s">
        <v>204</v>
      </c>
      <c r="B163" s="197" t="s">
        <v>65</v>
      </c>
      <c r="C163" s="380">
        <v>54.45</v>
      </c>
      <c r="D163" s="380">
        <v>54.45</v>
      </c>
      <c r="E163" s="395">
        <f t="shared" si="3"/>
        <v>100</v>
      </c>
      <c r="F163" s="678"/>
      <c r="G163" s="354"/>
    </row>
    <row r="164" spans="1:9" s="290" customFormat="1">
      <c r="A164" s="198" t="s">
        <v>205</v>
      </c>
      <c r="B164" s="197" t="s">
        <v>66</v>
      </c>
      <c r="C164" s="381">
        <v>51.3</v>
      </c>
      <c r="D164" s="381">
        <v>51.3</v>
      </c>
      <c r="E164" s="395">
        <f t="shared" si="3"/>
        <v>100</v>
      </c>
      <c r="F164" s="678"/>
      <c r="G164" s="354"/>
    </row>
    <row r="165" spans="1:9" s="350" customFormat="1">
      <c r="A165" s="198" t="s">
        <v>273</v>
      </c>
      <c r="B165" s="196" t="s">
        <v>122</v>
      </c>
      <c r="C165" s="388">
        <f>SUM(C167:C175)</f>
        <v>1517.7649999999999</v>
      </c>
      <c r="D165" s="388">
        <f>SUM(D167:D175)</f>
        <v>1517.7649999999999</v>
      </c>
      <c r="E165" s="397">
        <f t="shared" si="3"/>
        <v>100</v>
      </c>
      <c r="F165" s="678"/>
      <c r="G165" s="618"/>
      <c r="H165" s="373"/>
      <c r="I165" s="374"/>
    </row>
    <row r="166" spans="1:9" s="290" customFormat="1">
      <c r="A166" s="198"/>
      <c r="B166" s="194" t="s">
        <v>1</v>
      </c>
      <c r="C166" s="380"/>
      <c r="D166" s="380"/>
      <c r="E166" s="395"/>
      <c r="F166" s="678"/>
      <c r="G166" s="354"/>
    </row>
    <row r="167" spans="1:9" s="290" customFormat="1">
      <c r="A167" s="198" t="s">
        <v>209</v>
      </c>
      <c r="B167" s="197" t="s">
        <v>405</v>
      </c>
      <c r="C167" s="380">
        <v>88.35</v>
      </c>
      <c r="D167" s="380">
        <v>88.35</v>
      </c>
      <c r="E167" s="395">
        <f t="shared" ref="E167:E202" si="4">D167/C167*100</f>
        <v>100</v>
      </c>
      <c r="F167" s="678"/>
      <c r="G167" s="354"/>
    </row>
    <row r="168" spans="1:9" s="290" customFormat="1">
      <c r="A168" s="198" t="s">
        <v>210</v>
      </c>
      <c r="B168" s="197" t="s">
        <v>436</v>
      </c>
      <c r="C168" s="380">
        <v>102.22499999999999</v>
      </c>
      <c r="D168" s="380">
        <v>102.22499999999999</v>
      </c>
      <c r="E168" s="395">
        <f t="shared" si="4"/>
        <v>100</v>
      </c>
      <c r="F168" s="678"/>
      <c r="G168" s="354"/>
    </row>
    <row r="169" spans="1:9" s="290" customFormat="1">
      <c r="A169" s="198" t="s">
        <v>386</v>
      </c>
      <c r="B169" s="197" t="s">
        <v>516</v>
      </c>
      <c r="C169" s="380">
        <v>105</v>
      </c>
      <c r="D169" s="380">
        <v>105</v>
      </c>
      <c r="E169" s="395">
        <f t="shared" si="4"/>
        <v>100</v>
      </c>
      <c r="F169" s="678"/>
      <c r="G169" s="354"/>
    </row>
    <row r="170" spans="1:9" s="290" customFormat="1">
      <c r="A170" s="198" t="s">
        <v>553</v>
      </c>
      <c r="B170" s="197" t="s">
        <v>517</v>
      </c>
      <c r="C170" s="380">
        <v>32.625</v>
      </c>
      <c r="D170" s="380">
        <v>32.625</v>
      </c>
      <c r="E170" s="395">
        <f t="shared" si="4"/>
        <v>100</v>
      </c>
      <c r="F170" s="678"/>
      <c r="G170" s="354"/>
    </row>
    <row r="171" spans="1:9" s="290" customFormat="1">
      <c r="A171" s="198" t="s">
        <v>554</v>
      </c>
      <c r="B171" s="197" t="s">
        <v>518</v>
      </c>
      <c r="C171" s="380">
        <v>55.688000000000002</v>
      </c>
      <c r="D171" s="380">
        <v>55.688000000000002</v>
      </c>
      <c r="E171" s="395">
        <f t="shared" si="4"/>
        <v>100</v>
      </c>
      <c r="F171" s="678"/>
      <c r="G171" s="354"/>
    </row>
    <row r="172" spans="1:9" s="290" customFormat="1">
      <c r="A172" s="198" t="s">
        <v>555</v>
      </c>
      <c r="B172" s="197" t="s">
        <v>69</v>
      </c>
      <c r="C172" s="380">
        <v>86.474999999999994</v>
      </c>
      <c r="D172" s="380">
        <v>86.474999999999994</v>
      </c>
      <c r="E172" s="395">
        <f t="shared" si="4"/>
        <v>100</v>
      </c>
      <c r="F172" s="678"/>
      <c r="G172" s="354"/>
    </row>
    <row r="173" spans="1:9" s="290" customFormat="1">
      <c r="A173" s="198" t="s">
        <v>556</v>
      </c>
      <c r="B173" s="197" t="s">
        <v>519</v>
      </c>
      <c r="C173" s="380">
        <v>54</v>
      </c>
      <c r="D173" s="380">
        <v>54</v>
      </c>
      <c r="E173" s="395">
        <f t="shared" si="4"/>
        <v>100</v>
      </c>
      <c r="F173" s="678"/>
      <c r="G173" s="354"/>
    </row>
    <row r="174" spans="1:9" s="290" customFormat="1">
      <c r="A174" s="198" t="s">
        <v>557</v>
      </c>
      <c r="B174" s="197" t="s">
        <v>520</v>
      </c>
      <c r="C174" s="380">
        <v>19.8</v>
      </c>
      <c r="D174" s="380">
        <v>19.8</v>
      </c>
      <c r="E174" s="395">
        <f t="shared" si="4"/>
        <v>100</v>
      </c>
      <c r="F174" s="678"/>
      <c r="G174" s="354"/>
    </row>
    <row r="175" spans="1:9" s="290" customFormat="1">
      <c r="A175" s="198" t="s">
        <v>558</v>
      </c>
      <c r="B175" s="197" t="s">
        <v>70</v>
      </c>
      <c r="C175" s="380">
        <v>973.60199999999998</v>
      </c>
      <c r="D175" s="380">
        <v>973.60199999999998</v>
      </c>
      <c r="E175" s="395">
        <f t="shared" si="4"/>
        <v>100</v>
      </c>
      <c r="F175" s="678"/>
      <c r="G175" s="354"/>
    </row>
    <row r="176" spans="1:9" s="350" customFormat="1" ht="37.5">
      <c r="A176" s="198" t="s">
        <v>271</v>
      </c>
      <c r="B176" s="2" t="s">
        <v>459</v>
      </c>
      <c r="C176" s="382">
        <f>SUM(C178:C189)</f>
        <v>1524.75</v>
      </c>
      <c r="D176" s="382">
        <f>SUM(D178:D189)</f>
        <v>1524.75</v>
      </c>
      <c r="E176" s="396">
        <f t="shared" si="4"/>
        <v>100</v>
      </c>
      <c r="F176" s="678"/>
      <c r="G176" s="618"/>
      <c r="H176" s="383"/>
      <c r="I176" s="385"/>
    </row>
    <row r="177" spans="1:9" s="290" customFormat="1">
      <c r="A177" s="198"/>
      <c r="B177" s="194" t="s">
        <v>1</v>
      </c>
      <c r="C177" s="380"/>
      <c r="D177" s="380"/>
      <c r="E177" s="395"/>
      <c r="F177" s="678"/>
      <c r="G177" s="354"/>
    </row>
    <row r="178" spans="1:9" s="290" customFormat="1">
      <c r="A178" s="198" t="s">
        <v>211</v>
      </c>
      <c r="B178" s="197" t="s">
        <v>71</v>
      </c>
      <c r="C178" s="380">
        <v>164.4</v>
      </c>
      <c r="D178" s="380">
        <v>164.4</v>
      </c>
      <c r="E178" s="395">
        <f t="shared" si="4"/>
        <v>100</v>
      </c>
      <c r="F178" s="678"/>
      <c r="G178" s="354"/>
    </row>
    <row r="179" spans="1:9" s="290" customFormat="1">
      <c r="A179" s="198" t="s">
        <v>559</v>
      </c>
      <c r="B179" s="197" t="s">
        <v>406</v>
      </c>
      <c r="C179" s="380">
        <v>161.69999999999999</v>
      </c>
      <c r="D179" s="380">
        <v>161.69999999999999</v>
      </c>
      <c r="E179" s="395">
        <f t="shared" si="4"/>
        <v>100</v>
      </c>
      <c r="F179" s="678"/>
      <c r="G179" s="354"/>
    </row>
    <row r="180" spans="1:9" s="290" customFormat="1">
      <c r="A180" s="198" t="s">
        <v>560</v>
      </c>
      <c r="B180" s="197" t="s">
        <v>740</v>
      </c>
      <c r="C180" s="380">
        <v>11.7</v>
      </c>
      <c r="D180" s="380">
        <v>11.7</v>
      </c>
      <c r="E180" s="395">
        <f t="shared" si="4"/>
        <v>100</v>
      </c>
      <c r="F180" s="678"/>
      <c r="G180" s="354"/>
    </row>
    <row r="181" spans="1:9" s="290" customFormat="1">
      <c r="A181" s="198" t="s">
        <v>561</v>
      </c>
      <c r="B181" s="197" t="s">
        <v>521</v>
      </c>
      <c r="C181" s="380">
        <v>123.3</v>
      </c>
      <c r="D181" s="380">
        <v>123.3</v>
      </c>
      <c r="E181" s="395">
        <f t="shared" si="4"/>
        <v>100</v>
      </c>
      <c r="F181" s="678"/>
      <c r="G181" s="354"/>
    </row>
    <row r="182" spans="1:9" s="290" customFormat="1">
      <c r="A182" s="198" t="s">
        <v>562</v>
      </c>
      <c r="B182" s="197" t="s">
        <v>522</v>
      </c>
      <c r="C182" s="380">
        <v>144.9</v>
      </c>
      <c r="D182" s="380">
        <v>144.9</v>
      </c>
      <c r="E182" s="395">
        <f t="shared" si="4"/>
        <v>100</v>
      </c>
      <c r="F182" s="678"/>
      <c r="G182" s="354"/>
    </row>
    <row r="183" spans="1:9" s="290" customFormat="1">
      <c r="A183" s="198" t="s">
        <v>563</v>
      </c>
      <c r="B183" s="197" t="s">
        <v>523</v>
      </c>
      <c r="C183" s="381">
        <v>77.849999999999994</v>
      </c>
      <c r="D183" s="381">
        <v>77.849999999999994</v>
      </c>
      <c r="E183" s="395">
        <f t="shared" si="4"/>
        <v>100</v>
      </c>
      <c r="F183" s="678"/>
      <c r="G183" s="354"/>
    </row>
    <row r="184" spans="1:9" s="290" customFormat="1">
      <c r="A184" s="198" t="s">
        <v>564</v>
      </c>
      <c r="B184" s="197" t="s">
        <v>524</v>
      </c>
      <c r="C184" s="380">
        <v>24</v>
      </c>
      <c r="D184" s="380">
        <v>24</v>
      </c>
      <c r="E184" s="395">
        <f t="shared" si="4"/>
        <v>100</v>
      </c>
      <c r="F184" s="678"/>
      <c r="G184" s="354"/>
    </row>
    <row r="185" spans="1:9" s="290" customFormat="1">
      <c r="A185" s="198" t="s">
        <v>565</v>
      </c>
      <c r="B185" s="197" t="s">
        <v>525</v>
      </c>
      <c r="C185" s="380">
        <v>37.5</v>
      </c>
      <c r="D185" s="380">
        <v>37.5</v>
      </c>
      <c r="E185" s="395">
        <f t="shared" si="4"/>
        <v>100</v>
      </c>
      <c r="F185" s="678"/>
      <c r="G185" s="354"/>
    </row>
    <row r="186" spans="1:9" s="290" customFormat="1">
      <c r="A186" s="198" t="s">
        <v>566</v>
      </c>
      <c r="B186" s="197" t="s">
        <v>407</v>
      </c>
      <c r="C186" s="380">
        <v>140.1</v>
      </c>
      <c r="D186" s="380">
        <v>140.1</v>
      </c>
      <c r="E186" s="395">
        <f t="shared" si="4"/>
        <v>100</v>
      </c>
      <c r="F186" s="678"/>
      <c r="G186" s="354"/>
    </row>
    <row r="187" spans="1:9" s="290" customFormat="1">
      <c r="A187" s="198" t="s">
        <v>567</v>
      </c>
      <c r="B187" s="197" t="s">
        <v>72</v>
      </c>
      <c r="C187" s="380">
        <v>70.8</v>
      </c>
      <c r="D187" s="380">
        <v>70.8</v>
      </c>
      <c r="E187" s="395">
        <f t="shared" si="4"/>
        <v>100</v>
      </c>
      <c r="F187" s="678"/>
      <c r="G187" s="354"/>
    </row>
    <row r="188" spans="1:9" s="290" customFormat="1">
      <c r="A188" s="198" t="s">
        <v>568</v>
      </c>
      <c r="B188" s="197" t="s">
        <v>74</v>
      </c>
      <c r="C188" s="380">
        <v>418.95</v>
      </c>
      <c r="D188" s="380">
        <v>418.95</v>
      </c>
      <c r="E188" s="395">
        <f t="shared" si="4"/>
        <v>100</v>
      </c>
      <c r="F188" s="678"/>
      <c r="G188" s="354"/>
    </row>
    <row r="189" spans="1:9" s="290" customFormat="1">
      <c r="A189" s="198" t="s">
        <v>741</v>
      </c>
      <c r="B189" s="197" t="s">
        <v>424</v>
      </c>
      <c r="C189" s="380">
        <v>149.55000000000001</v>
      </c>
      <c r="D189" s="380">
        <v>149.55000000000001</v>
      </c>
      <c r="E189" s="395">
        <f t="shared" si="4"/>
        <v>100</v>
      </c>
      <c r="F189" s="678"/>
      <c r="G189" s="354"/>
    </row>
    <row r="190" spans="1:9" s="350" customFormat="1">
      <c r="A190" s="198" t="s">
        <v>269</v>
      </c>
      <c r="B190" s="196" t="s">
        <v>124</v>
      </c>
      <c r="C190" s="388">
        <f>SUM(C192:C197)</f>
        <v>852.56299999999987</v>
      </c>
      <c r="D190" s="388">
        <f>SUM(D192:D197)</f>
        <v>852.56299999999987</v>
      </c>
      <c r="E190" s="397">
        <f t="shared" si="4"/>
        <v>100</v>
      </c>
      <c r="F190" s="678"/>
      <c r="G190" s="618"/>
      <c r="H190" s="373"/>
      <c r="I190" s="374"/>
    </row>
    <row r="191" spans="1:9" s="290" customFormat="1">
      <c r="A191" s="198"/>
      <c r="B191" s="194" t="s">
        <v>1</v>
      </c>
      <c r="C191" s="389"/>
      <c r="D191" s="389"/>
      <c r="E191" s="398"/>
      <c r="F191" s="678"/>
      <c r="G191" s="354"/>
    </row>
    <row r="192" spans="1:9" s="290" customFormat="1">
      <c r="A192" s="198" t="s">
        <v>212</v>
      </c>
      <c r="B192" s="197" t="s">
        <v>526</v>
      </c>
      <c r="C192" s="380">
        <v>150</v>
      </c>
      <c r="D192" s="380">
        <v>150</v>
      </c>
      <c r="E192" s="395">
        <f t="shared" si="4"/>
        <v>100</v>
      </c>
      <c r="F192" s="678"/>
      <c r="G192" s="354"/>
    </row>
    <row r="193" spans="1:9" s="290" customFormat="1">
      <c r="A193" s="198" t="s">
        <v>387</v>
      </c>
      <c r="B193" s="197" t="s">
        <v>410</v>
      </c>
      <c r="C193" s="380">
        <v>135.75</v>
      </c>
      <c r="D193" s="380">
        <v>135.75</v>
      </c>
      <c r="E193" s="395">
        <f t="shared" si="4"/>
        <v>100</v>
      </c>
      <c r="F193" s="678"/>
      <c r="G193" s="354"/>
    </row>
    <row r="194" spans="1:9" s="290" customFormat="1">
      <c r="A194" s="198" t="s">
        <v>388</v>
      </c>
      <c r="B194" s="197" t="s">
        <v>411</v>
      </c>
      <c r="C194" s="380">
        <v>212.02500000000001</v>
      </c>
      <c r="D194" s="380">
        <v>212.02500000000001</v>
      </c>
      <c r="E194" s="395">
        <f t="shared" si="4"/>
        <v>100</v>
      </c>
      <c r="F194" s="678"/>
      <c r="G194" s="354"/>
    </row>
    <row r="195" spans="1:9" s="290" customFormat="1">
      <c r="A195" s="198" t="s">
        <v>389</v>
      </c>
      <c r="B195" s="197" t="s">
        <v>742</v>
      </c>
      <c r="C195" s="380">
        <v>60.3</v>
      </c>
      <c r="D195" s="380">
        <v>60.3</v>
      </c>
      <c r="E195" s="395">
        <f t="shared" si="4"/>
        <v>100</v>
      </c>
      <c r="F195" s="678"/>
      <c r="G195" s="354"/>
    </row>
    <row r="196" spans="1:9" s="290" customFormat="1">
      <c r="A196" s="198" t="s">
        <v>390</v>
      </c>
      <c r="B196" s="197" t="s">
        <v>475</v>
      </c>
      <c r="C196" s="380">
        <v>55.688000000000002</v>
      </c>
      <c r="D196" s="380">
        <v>55.688000000000002</v>
      </c>
      <c r="E196" s="395">
        <f t="shared" si="4"/>
        <v>100</v>
      </c>
      <c r="F196" s="678"/>
      <c r="G196" s="354"/>
    </row>
    <row r="197" spans="1:9" s="290" customFormat="1">
      <c r="A197" s="198" t="s">
        <v>391</v>
      </c>
      <c r="B197" s="197" t="s">
        <v>413</v>
      </c>
      <c r="C197" s="380">
        <v>238.8</v>
      </c>
      <c r="D197" s="380">
        <v>238.8</v>
      </c>
      <c r="E197" s="395">
        <f t="shared" si="4"/>
        <v>100</v>
      </c>
      <c r="F197" s="678"/>
      <c r="G197" s="354"/>
    </row>
    <row r="198" spans="1:9" s="350" customFormat="1">
      <c r="A198" s="198" t="s">
        <v>267</v>
      </c>
      <c r="B198" s="196" t="s">
        <v>126</v>
      </c>
      <c r="C198" s="388">
        <f>SUM(C200:C201)</f>
        <v>60.599999999999994</v>
      </c>
      <c r="D198" s="388">
        <f>SUM(D200:D201)</f>
        <v>60.599999999999994</v>
      </c>
      <c r="E198" s="397">
        <f t="shared" si="4"/>
        <v>100</v>
      </c>
      <c r="F198" s="678"/>
      <c r="G198" s="618"/>
      <c r="H198" s="373"/>
      <c r="I198" s="374"/>
    </row>
    <row r="199" spans="1:9" s="290" customFormat="1">
      <c r="A199" s="198"/>
      <c r="B199" s="194" t="s">
        <v>1</v>
      </c>
      <c r="C199" s="389"/>
      <c r="D199" s="389"/>
      <c r="E199" s="398"/>
      <c r="F199" s="678"/>
      <c r="G199" s="354"/>
    </row>
    <row r="200" spans="1:9" s="290" customFormat="1">
      <c r="A200" s="198" t="s">
        <v>213</v>
      </c>
      <c r="B200" s="197" t="s">
        <v>77</v>
      </c>
      <c r="C200" s="380">
        <v>1.05</v>
      </c>
      <c r="D200" s="380">
        <v>1.05</v>
      </c>
      <c r="E200" s="395">
        <f t="shared" si="4"/>
        <v>100</v>
      </c>
      <c r="F200" s="678"/>
      <c r="G200" s="354"/>
    </row>
    <row r="201" spans="1:9" s="290" customFormat="1">
      <c r="A201" s="198" t="s">
        <v>214</v>
      </c>
      <c r="B201" s="197" t="s">
        <v>81</v>
      </c>
      <c r="C201" s="380">
        <v>59.55</v>
      </c>
      <c r="D201" s="380">
        <v>59.55</v>
      </c>
      <c r="E201" s="395">
        <f t="shared" si="4"/>
        <v>100</v>
      </c>
      <c r="F201" s="678"/>
      <c r="G201" s="354"/>
    </row>
    <row r="202" spans="1:9" s="350" customFormat="1">
      <c r="A202" s="198" t="s">
        <v>265</v>
      </c>
      <c r="B202" s="196" t="s">
        <v>127</v>
      </c>
      <c r="C202" s="388">
        <f>SUM(C204:C207)</f>
        <v>262.2</v>
      </c>
      <c r="D202" s="388">
        <f>SUM(D204:D207)</f>
        <v>262.2</v>
      </c>
      <c r="E202" s="397">
        <f t="shared" si="4"/>
        <v>100</v>
      </c>
      <c r="F202" s="678"/>
      <c r="G202" s="618"/>
      <c r="H202" s="373"/>
      <c r="I202" s="374"/>
    </row>
    <row r="203" spans="1:9" s="290" customFormat="1">
      <c r="A203" s="198"/>
      <c r="B203" s="194" t="s">
        <v>1</v>
      </c>
      <c r="C203" s="389"/>
      <c r="D203" s="389"/>
      <c r="E203" s="398"/>
      <c r="F203" s="678"/>
      <c r="G203" s="354"/>
    </row>
    <row r="204" spans="1:9" s="290" customFormat="1">
      <c r="A204" s="198" t="s">
        <v>218</v>
      </c>
      <c r="B204" s="197" t="s">
        <v>437</v>
      </c>
      <c r="C204" s="389">
        <v>17.850000000000001</v>
      </c>
      <c r="D204" s="389">
        <v>17.850000000000001</v>
      </c>
      <c r="E204" s="395">
        <f t="shared" ref="E204:E206" si="5">D204/C204*100</f>
        <v>100</v>
      </c>
      <c r="F204" s="678"/>
      <c r="G204" s="354"/>
    </row>
    <row r="205" spans="1:9" s="290" customFormat="1">
      <c r="A205" s="198" t="s">
        <v>219</v>
      </c>
      <c r="B205" s="197" t="s">
        <v>622</v>
      </c>
      <c r="C205" s="389">
        <v>80.849999999999994</v>
      </c>
      <c r="D205" s="389">
        <v>80.849999999999994</v>
      </c>
      <c r="E205" s="395">
        <f t="shared" si="5"/>
        <v>100</v>
      </c>
      <c r="F205" s="678"/>
      <c r="G205" s="354"/>
    </row>
    <row r="206" spans="1:9" s="290" customFormat="1">
      <c r="A206" s="198" t="s">
        <v>220</v>
      </c>
      <c r="B206" s="197" t="s">
        <v>438</v>
      </c>
      <c r="C206" s="389">
        <v>61.8</v>
      </c>
      <c r="D206" s="389">
        <v>61.8</v>
      </c>
      <c r="E206" s="395">
        <f t="shared" si="5"/>
        <v>100</v>
      </c>
      <c r="F206" s="678"/>
      <c r="G206" s="354"/>
    </row>
    <row r="207" spans="1:9" s="290" customFormat="1">
      <c r="A207" s="198" t="s">
        <v>394</v>
      </c>
      <c r="B207" s="197" t="s">
        <v>743</v>
      </c>
      <c r="C207" s="380">
        <v>101.7</v>
      </c>
      <c r="D207" s="380">
        <v>101.7</v>
      </c>
      <c r="E207" s="395">
        <f>D207/C207*100</f>
        <v>100</v>
      </c>
      <c r="F207" s="678"/>
      <c r="G207" s="354"/>
    </row>
    <row r="208" spans="1:9" s="290" customFormat="1">
      <c r="A208" s="198"/>
      <c r="B208" s="97" t="s">
        <v>353</v>
      </c>
      <c r="C208" s="380">
        <v>5.5E-2</v>
      </c>
      <c r="D208" s="380"/>
      <c r="E208" s="395"/>
      <c r="F208" s="678"/>
      <c r="G208" s="354"/>
    </row>
    <row r="209" spans="1:7" s="290" customFormat="1">
      <c r="A209" s="392"/>
      <c r="B209" s="197" t="s">
        <v>89</v>
      </c>
      <c r="C209" s="395">
        <f>C12+C22+C26+C32+C37+C44+C51+C64+C76+C93+C98+C101+C118+C124+C130+C134+C142+C146+C155+C160+C165+C176+C190+C198+C202+C47+C208</f>
        <v>16980.200000000004</v>
      </c>
      <c r="D209" s="395">
        <f>D12+D22+D26+D32+D37+D44+D51+D64+D76+D93+D98+D101+D118+D124+D130+D134+D142+D146+D155+D160+D165+D176+D190+D198+D202+D47</f>
        <v>16980.145000000004</v>
      </c>
      <c r="E209" s="395">
        <f>D209/C209*100</f>
        <v>99.999676093332241</v>
      </c>
      <c r="F209" s="678"/>
      <c r="G209" s="354"/>
    </row>
    <row r="211" spans="1:7">
      <c r="A211" s="886" t="s">
        <v>570</v>
      </c>
      <c r="B211" s="886"/>
      <c r="C211" s="886"/>
      <c r="D211" s="886"/>
      <c r="E211" s="886"/>
    </row>
    <row r="213" spans="1:7">
      <c r="B213" s="824"/>
      <c r="C213" s="677"/>
    </row>
    <row r="215" spans="1:7">
      <c r="C215" s="677"/>
      <c r="D215" s="677"/>
    </row>
  </sheetData>
  <customSheetViews>
    <customSheetView guid="{4165943C-756F-4CCF-9247-CE2CFD5C8A6E}" showPageBreaks="1" hiddenRows="1" topLeftCell="A76">
      <selection activeCell="I88" sqref="I88"/>
      <pageMargins left="0.78740157480314965" right="0.31496062992125984" top="0.74803149606299213" bottom="0.35433070866141736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hiddenRows="1" topLeftCell="A30">
      <selection activeCell="D25" sqref="D25"/>
      <pageMargins left="0.78740157480314965" right="0.31496062992125984" top="0.74803149606299213" bottom="0.35433070866141736" header="0.31496062992125984" footer="0.31496062992125984"/>
      <pageSetup paperSize="9" orientation="portrait" r:id="rId2"/>
    </customSheetView>
    <customSheetView guid="{B576D719-61CB-4288-93D5-A83B12AD9238}" showPageBreaks="1" hiddenRows="1" topLeftCell="A3">
      <selection activeCell="A3" sqref="A1:XFD1048576"/>
      <pageMargins left="0.78740157480314965" right="0.31496062992125984" top="0.74803149606299213" bottom="0.35433070866141736" header="0.31496062992125984" footer="0.31496062992125984"/>
      <pageSetup paperSize="9" orientation="portrait" r:id="rId3"/>
    </customSheetView>
    <customSheetView guid="{9FFDC49B-567C-47F9-93E0-A54EE725B9D9}" hiddenRows="1" topLeftCell="A12">
      <selection activeCell="B8" sqref="B8"/>
      <pageMargins left="0.78740157480314965" right="0.31496062992125984" top="0.74803149606299213" bottom="0.35433070866141736" header="0.31496062992125984" footer="0.31496062992125984"/>
      <pageSetup paperSize="9" orientation="portrait" r:id="rId4"/>
    </customSheetView>
    <customSheetView guid="{6F7F94C3-6637-4894-B83A-C8AF9202C62B}" hiddenRows="1" topLeftCell="A3">
      <selection activeCell="B12" sqref="B12"/>
      <pageMargins left="0.78740157480314965" right="0.31496062992125984" top="0.74803149606299213" bottom="0.35433070866141736" header="0.31496062992125984" footer="0.31496062992125984"/>
      <pageSetup paperSize="9" orientation="portrait" r:id="rId5"/>
    </customSheetView>
    <customSheetView guid="{5C07212E-82C1-4D83-BD39-AC2BD6D97870}" hiddenRows="1" topLeftCell="A3">
      <selection activeCell="B12" sqref="B12"/>
      <pageMargins left="0.78740157480314965" right="0.31496062992125984" top="0.74803149606299213" bottom="0.35433070866141736" header="0.31496062992125984" footer="0.31496062992125984"/>
      <pageSetup paperSize="9" orientation="portrait" r:id="rId6"/>
    </customSheetView>
    <customSheetView guid="{D3711D91-0EFF-403F-B1CB-699C878CEC92}" hiddenRows="1" topLeftCell="A3">
      <selection activeCell="D86" sqref="D86"/>
      <pageMargins left="0.78740157480314965" right="0.31496062992125984" top="0.74803149606299213" bottom="0.35433070866141736" header="0.31496062992125984" footer="0.31496062992125984"/>
      <pageSetup paperSize="9" orientation="portrait" r:id="rId7"/>
    </customSheetView>
  </customSheetViews>
  <mergeCells count="4">
    <mergeCell ref="B7:C7"/>
    <mergeCell ref="A8:E8"/>
    <mergeCell ref="A9:E9"/>
    <mergeCell ref="A211:E211"/>
  </mergeCells>
  <pageMargins left="0.9055118110236221" right="0.39370078740157483" top="0.67" bottom="0.53" header="0.43307086614173229" footer="0.3"/>
  <pageSetup paperSize="9" scale="97" fitToHeight="20" orientation="portrait" r:id="rId8"/>
  <headerFooter differentFirst="1">
    <oddHeader>&amp;C&amp;P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theme="0"/>
  </sheetPr>
  <dimension ref="A1:G58"/>
  <sheetViews>
    <sheetView topLeftCell="A3" workbookViewId="0">
      <selection activeCell="B16" sqref="B16"/>
    </sheetView>
  </sheetViews>
  <sheetFormatPr defaultColWidth="9.140625" defaultRowHeight="18.75"/>
  <cols>
    <col min="1" max="1" width="4.7109375" style="368" customWidth="1"/>
    <col min="2" max="2" width="42.140625" style="112" customWidth="1"/>
    <col min="3" max="3" width="14.28515625" style="111" customWidth="1"/>
    <col min="4" max="4" width="15.28515625" style="110" customWidth="1"/>
    <col min="5" max="5" width="13.7109375" style="110" customWidth="1"/>
    <col min="6" max="16384" width="9.140625" style="110"/>
  </cols>
  <sheetData>
    <row r="1" spans="1:7" s="123" customFormat="1" ht="264.75" hidden="1" customHeight="1">
      <c r="A1" s="126" t="s">
        <v>318</v>
      </c>
      <c r="B1" s="125" t="s">
        <v>317</v>
      </c>
      <c r="C1" s="124" t="s">
        <v>341</v>
      </c>
    </row>
    <row r="2" spans="1:7" s="117" customFormat="1" ht="409.5" hidden="1">
      <c r="A2" s="122" t="s">
        <v>318</v>
      </c>
      <c r="B2" s="121" t="s">
        <v>317</v>
      </c>
      <c r="C2" s="120" t="s">
        <v>340</v>
      </c>
    </row>
    <row r="3" spans="1:7" s="311" customFormat="1">
      <c r="A3" s="846"/>
      <c r="B3" s="837"/>
      <c r="C3" s="841" t="s">
        <v>829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117" customFormat="1" ht="30" customHeight="1">
      <c r="A7" s="228"/>
      <c r="B7" s="859"/>
      <c r="C7" s="859"/>
    </row>
    <row r="8" spans="1:7" s="117" customFormat="1">
      <c r="A8" s="863" t="s">
        <v>90</v>
      </c>
      <c r="B8" s="863"/>
      <c r="C8" s="863"/>
      <c r="D8" s="858"/>
      <c r="E8" s="858"/>
    </row>
    <row r="9" spans="1:7" s="117" customFormat="1" ht="58.5" customHeight="1">
      <c r="A9" s="1001" t="s">
        <v>850</v>
      </c>
      <c r="B9" s="1001"/>
      <c r="C9" s="1001"/>
      <c r="D9" s="1001"/>
      <c r="E9" s="1001"/>
    </row>
    <row r="10" spans="1:7" s="117" customFormat="1" ht="16.5" hidden="1" customHeight="1">
      <c r="A10" s="132"/>
      <c r="B10" s="132"/>
      <c r="C10" s="132"/>
      <c r="D10" s="132"/>
      <c r="E10" s="132"/>
    </row>
    <row r="11" spans="1:7" s="117" customFormat="1" ht="114.75" customHeight="1">
      <c r="A11" s="308" t="s">
        <v>0</v>
      </c>
      <c r="B11" s="308" t="s">
        <v>774</v>
      </c>
      <c r="C11" s="308" t="s">
        <v>320</v>
      </c>
      <c r="D11" s="309" t="s">
        <v>321</v>
      </c>
      <c r="E11" s="310" t="s">
        <v>322</v>
      </c>
    </row>
    <row r="12" spans="1:7">
      <c r="A12" s="191" t="s">
        <v>315</v>
      </c>
      <c r="B12" s="192" t="s">
        <v>314</v>
      </c>
      <c r="C12" s="405">
        <v>5</v>
      </c>
      <c r="D12" s="405">
        <v>5</v>
      </c>
      <c r="E12" s="8">
        <f>D12/C12*100</f>
        <v>100</v>
      </c>
    </row>
    <row r="13" spans="1:7">
      <c r="A13" s="191" t="s">
        <v>313</v>
      </c>
      <c r="B13" s="192" t="s">
        <v>312</v>
      </c>
      <c r="C13" s="405">
        <v>3444.7</v>
      </c>
      <c r="D13" s="405">
        <v>3444.7</v>
      </c>
      <c r="E13" s="8">
        <f t="shared" ref="E13:E56" si="0">D13/C13*100</f>
        <v>100</v>
      </c>
    </row>
    <row r="14" spans="1:7">
      <c r="A14" s="191" t="s">
        <v>311</v>
      </c>
      <c r="B14" s="192" t="s">
        <v>310</v>
      </c>
      <c r="C14" s="405">
        <v>4515.8999999999996</v>
      </c>
      <c r="D14" s="405">
        <v>4515.8999999999996</v>
      </c>
      <c r="E14" s="8">
        <f t="shared" si="0"/>
        <v>100</v>
      </c>
    </row>
    <row r="15" spans="1:7">
      <c r="A15" s="191" t="s">
        <v>309</v>
      </c>
      <c r="B15" s="192" t="s">
        <v>308</v>
      </c>
      <c r="C15" s="405">
        <v>200.4</v>
      </c>
      <c r="D15" s="405">
        <v>200.4</v>
      </c>
      <c r="E15" s="8">
        <f t="shared" si="0"/>
        <v>100</v>
      </c>
    </row>
    <row r="16" spans="1:7">
      <c r="A16" s="191" t="s">
        <v>307</v>
      </c>
      <c r="B16" s="192" t="s">
        <v>306</v>
      </c>
      <c r="C16" s="405">
        <v>3162.5</v>
      </c>
      <c r="D16" s="405">
        <v>3162.5</v>
      </c>
      <c r="E16" s="8">
        <f t="shared" si="0"/>
        <v>100</v>
      </c>
    </row>
    <row r="17" spans="1:5">
      <c r="A17" s="191" t="s">
        <v>305</v>
      </c>
      <c r="B17" s="192" t="s">
        <v>304</v>
      </c>
      <c r="C17" s="405">
        <v>1540.7</v>
      </c>
      <c r="D17" s="405">
        <v>1540.7</v>
      </c>
      <c r="E17" s="8">
        <f t="shared" si="0"/>
        <v>100</v>
      </c>
    </row>
    <row r="18" spans="1:5">
      <c r="A18" s="191" t="s">
        <v>303</v>
      </c>
      <c r="B18" s="192" t="s">
        <v>302</v>
      </c>
      <c r="C18" s="405">
        <v>628</v>
      </c>
      <c r="D18" s="405">
        <v>628</v>
      </c>
      <c r="E18" s="8">
        <f t="shared" si="0"/>
        <v>100</v>
      </c>
    </row>
    <row r="19" spans="1:5">
      <c r="A19" s="191" t="s">
        <v>301</v>
      </c>
      <c r="B19" s="192" t="s">
        <v>300</v>
      </c>
      <c r="C19" s="405">
        <v>1347</v>
      </c>
      <c r="D19" s="405">
        <v>1347</v>
      </c>
      <c r="E19" s="8">
        <f t="shared" si="0"/>
        <v>100</v>
      </c>
    </row>
    <row r="20" spans="1:5">
      <c r="A20" s="191" t="s">
        <v>299</v>
      </c>
      <c r="B20" s="192" t="s">
        <v>298</v>
      </c>
      <c r="C20" s="405">
        <v>167.8</v>
      </c>
      <c r="D20" s="405">
        <v>167.8</v>
      </c>
      <c r="E20" s="8">
        <f t="shared" si="0"/>
        <v>100</v>
      </c>
    </row>
    <row r="21" spans="1:5">
      <c r="A21" s="191" t="s">
        <v>297</v>
      </c>
      <c r="B21" s="192" t="s">
        <v>294</v>
      </c>
      <c r="C21" s="405">
        <v>1782.6</v>
      </c>
      <c r="D21" s="405">
        <v>1782.6</v>
      </c>
      <c r="E21" s="8">
        <f t="shared" si="0"/>
        <v>100</v>
      </c>
    </row>
    <row r="22" spans="1:5">
      <c r="A22" s="191" t="s">
        <v>295</v>
      </c>
      <c r="B22" s="192" t="s">
        <v>292</v>
      </c>
      <c r="C22" s="405">
        <v>934.8</v>
      </c>
      <c r="D22" s="405">
        <v>934.8</v>
      </c>
      <c r="E22" s="8">
        <f t="shared" si="0"/>
        <v>100</v>
      </c>
    </row>
    <row r="23" spans="1:5">
      <c r="A23" s="191" t="s">
        <v>293</v>
      </c>
      <c r="B23" s="192" t="s">
        <v>290</v>
      </c>
      <c r="C23" s="405">
        <v>308.2</v>
      </c>
      <c r="D23" s="405">
        <v>308.2</v>
      </c>
      <c r="E23" s="8">
        <f t="shared" si="0"/>
        <v>100</v>
      </c>
    </row>
    <row r="24" spans="1:5">
      <c r="A24" s="191" t="s">
        <v>291</v>
      </c>
      <c r="B24" s="192" t="s">
        <v>288</v>
      </c>
      <c r="C24" s="405">
        <v>952.6</v>
      </c>
      <c r="D24" s="405">
        <v>952.6</v>
      </c>
      <c r="E24" s="8">
        <f t="shared" si="0"/>
        <v>100</v>
      </c>
    </row>
    <row r="25" spans="1:5">
      <c r="A25" s="191" t="s">
        <v>289</v>
      </c>
      <c r="B25" s="192" t="s">
        <v>286</v>
      </c>
      <c r="C25" s="405">
        <v>255.8</v>
      </c>
      <c r="D25" s="405">
        <v>255.8</v>
      </c>
      <c r="E25" s="8">
        <f t="shared" si="0"/>
        <v>100</v>
      </c>
    </row>
    <row r="26" spans="1:5">
      <c r="A26" s="191" t="s">
        <v>287</v>
      </c>
      <c r="B26" s="192" t="s">
        <v>284</v>
      </c>
      <c r="C26" s="405">
        <v>1726.7</v>
      </c>
      <c r="D26" s="405">
        <v>1726.7</v>
      </c>
      <c r="E26" s="8">
        <f t="shared" si="0"/>
        <v>100</v>
      </c>
    </row>
    <row r="27" spans="1:5">
      <c r="A27" s="191" t="s">
        <v>285</v>
      </c>
      <c r="B27" s="192" t="s">
        <v>282</v>
      </c>
      <c r="C27" s="405">
        <v>154.80000000000001</v>
      </c>
      <c r="D27" s="405">
        <v>154.80000000000001</v>
      </c>
      <c r="E27" s="8">
        <f t="shared" ref="E27:E43" si="1">D27/C27*100</f>
        <v>100</v>
      </c>
    </row>
    <row r="28" spans="1:5">
      <c r="A28" s="191" t="s">
        <v>283</v>
      </c>
      <c r="B28" s="192" t="s">
        <v>280</v>
      </c>
      <c r="C28" s="405">
        <v>1421.7</v>
      </c>
      <c r="D28" s="405">
        <v>1421.7</v>
      </c>
      <c r="E28" s="8">
        <f t="shared" si="1"/>
        <v>100</v>
      </c>
    </row>
    <row r="29" spans="1:5">
      <c r="A29" s="191" t="s">
        <v>281</v>
      </c>
      <c r="B29" s="192" t="s">
        <v>278</v>
      </c>
      <c r="C29" s="405">
        <v>924.1</v>
      </c>
      <c r="D29" s="405">
        <v>924.1</v>
      </c>
      <c r="E29" s="8">
        <f t="shared" si="1"/>
        <v>100</v>
      </c>
    </row>
    <row r="30" spans="1:5">
      <c r="A30" s="191" t="s">
        <v>279</v>
      </c>
      <c r="B30" s="192" t="s">
        <v>276</v>
      </c>
      <c r="C30" s="405">
        <v>310.39999999999998</v>
      </c>
      <c r="D30" s="405">
        <v>310.39999999999998</v>
      </c>
      <c r="E30" s="8">
        <f t="shared" si="1"/>
        <v>100</v>
      </c>
    </row>
    <row r="31" spans="1:5">
      <c r="A31" s="191" t="s">
        <v>277</v>
      </c>
      <c r="B31" s="192" t="s">
        <v>274</v>
      </c>
      <c r="C31" s="405">
        <v>2300.8000000000002</v>
      </c>
      <c r="D31" s="405">
        <v>2300.8000000000002</v>
      </c>
      <c r="E31" s="8">
        <f t="shared" si="1"/>
        <v>100</v>
      </c>
    </row>
    <row r="32" spans="1:5">
      <c r="A32" s="191" t="s">
        <v>275</v>
      </c>
      <c r="B32" s="192" t="s">
        <v>272</v>
      </c>
      <c r="C32" s="405">
        <v>3564.1</v>
      </c>
      <c r="D32" s="405">
        <v>3564.1</v>
      </c>
      <c r="E32" s="8">
        <f t="shared" si="1"/>
        <v>100</v>
      </c>
    </row>
    <row r="33" spans="1:5">
      <c r="A33" s="191" t="s">
        <v>273</v>
      </c>
      <c r="B33" s="192" t="s">
        <v>270</v>
      </c>
      <c r="C33" s="405">
        <v>981</v>
      </c>
      <c r="D33" s="405">
        <v>981</v>
      </c>
      <c r="E33" s="8">
        <f t="shared" si="1"/>
        <v>100</v>
      </c>
    </row>
    <row r="34" spans="1:5" s="290" customFormat="1">
      <c r="A34" s="191" t="s">
        <v>271</v>
      </c>
      <c r="B34" s="192" t="s">
        <v>268</v>
      </c>
      <c r="C34" s="405">
        <v>2411.9</v>
      </c>
      <c r="D34" s="405">
        <v>2411.9</v>
      </c>
      <c r="E34" s="8">
        <f t="shared" si="1"/>
        <v>100</v>
      </c>
    </row>
    <row r="35" spans="1:5">
      <c r="A35" s="191" t="s">
        <v>269</v>
      </c>
      <c r="B35" s="192" t="s">
        <v>266</v>
      </c>
      <c r="C35" s="405">
        <v>197.2</v>
      </c>
      <c r="D35" s="405">
        <v>197.2</v>
      </c>
      <c r="E35" s="8">
        <f t="shared" si="1"/>
        <v>100</v>
      </c>
    </row>
    <row r="36" spans="1:5">
      <c r="A36" s="191" t="s">
        <v>267</v>
      </c>
      <c r="B36" s="192" t="s">
        <v>264</v>
      </c>
      <c r="C36" s="405">
        <v>1464.7</v>
      </c>
      <c r="D36" s="405">
        <v>1464.7</v>
      </c>
      <c r="E36" s="8">
        <f t="shared" si="1"/>
        <v>100</v>
      </c>
    </row>
    <row r="37" spans="1:5" s="290" customFormat="1" ht="37.5">
      <c r="A37" s="150" t="s">
        <v>265</v>
      </c>
      <c r="B37" s="186" t="s">
        <v>356</v>
      </c>
      <c r="C37" s="515">
        <v>3912.6</v>
      </c>
      <c r="D37" s="515">
        <v>3912.6</v>
      </c>
      <c r="E37" s="8">
        <f t="shared" si="1"/>
        <v>100</v>
      </c>
    </row>
    <row r="38" spans="1:5">
      <c r="A38" s="191" t="s">
        <v>263</v>
      </c>
      <c r="B38" s="192" t="s">
        <v>261</v>
      </c>
      <c r="C38" s="405">
        <v>1695.8</v>
      </c>
      <c r="D38" s="405">
        <v>1695.8</v>
      </c>
      <c r="E38" s="8">
        <f t="shared" si="1"/>
        <v>100</v>
      </c>
    </row>
    <row r="39" spans="1:5">
      <c r="A39" s="191" t="s">
        <v>223</v>
      </c>
      <c r="B39" s="192" t="s">
        <v>259</v>
      </c>
      <c r="C39" s="405">
        <v>493.1</v>
      </c>
      <c r="D39" s="405">
        <v>493.1</v>
      </c>
      <c r="E39" s="8">
        <f t="shared" si="1"/>
        <v>100</v>
      </c>
    </row>
    <row r="40" spans="1:5">
      <c r="A40" s="191" t="s">
        <v>260</v>
      </c>
      <c r="B40" s="192" t="s">
        <v>257</v>
      </c>
      <c r="C40" s="405">
        <v>4639.6000000000004</v>
      </c>
      <c r="D40" s="405">
        <v>4639.6000000000004</v>
      </c>
      <c r="E40" s="8">
        <f t="shared" si="1"/>
        <v>100</v>
      </c>
    </row>
    <row r="41" spans="1:5">
      <c r="A41" s="191" t="s">
        <v>258</v>
      </c>
      <c r="B41" s="192" t="s">
        <v>255</v>
      </c>
      <c r="C41" s="405">
        <v>2147.5</v>
      </c>
      <c r="D41" s="405">
        <v>2147.5</v>
      </c>
      <c r="E41" s="8">
        <f t="shared" si="1"/>
        <v>100</v>
      </c>
    </row>
    <row r="42" spans="1:5">
      <c r="A42" s="191" t="s">
        <v>256</v>
      </c>
      <c r="B42" s="192" t="s">
        <v>253</v>
      </c>
      <c r="C42" s="405">
        <v>2685.1</v>
      </c>
      <c r="D42" s="405">
        <v>2685.1</v>
      </c>
      <c r="E42" s="8">
        <f t="shared" si="1"/>
        <v>100</v>
      </c>
    </row>
    <row r="43" spans="1:5">
      <c r="A43" s="191" t="s">
        <v>254</v>
      </c>
      <c r="B43" s="192" t="s">
        <v>251</v>
      </c>
      <c r="C43" s="405">
        <v>1327.6</v>
      </c>
      <c r="D43" s="405">
        <v>1327.6</v>
      </c>
      <c r="E43" s="8">
        <f t="shared" si="1"/>
        <v>100</v>
      </c>
    </row>
    <row r="44" spans="1:5">
      <c r="A44" s="191" t="s">
        <v>252</v>
      </c>
      <c r="B44" s="192" t="s">
        <v>249</v>
      </c>
      <c r="C44" s="405">
        <v>663.7</v>
      </c>
      <c r="D44" s="405">
        <v>663.7</v>
      </c>
      <c r="E44" s="8">
        <f t="shared" si="0"/>
        <v>100</v>
      </c>
    </row>
    <row r="45" spans="1:5">
      <c r="A45" s="191" t="s">
        <v>250</v>
      </c>
      <c r="B45" s="192" t="s">
        <v>247</v>
      </c>
      <c r="C45" s="405">
        <v>1545.9</v>
      </c>
      <c r="D45" s="405">
        <v>1545.9</v>
      </c>
      <c r="E45" s="8">
        <f t="shared" si="0"/>
        <v>100</v>
      </c>
    </row>
    <row r="46" spans="1:5">
      <c r="A46" s="191" t="s">
        <v>248</v>
      </c>
      <c r="B46" s="192" t="s">
        <v>245</v>
      </c>
      <c r="C46" s="405">
        <v>762.4</v>
      </c>
      <c r="D46" s="405">
        <v>762.4</v>
      </c>
      <c r="E46" s="8">
        <f t="shared" si="0"/>
        <v>100</v>
      </c>
    </row>
    <row r="47" spans="1:5">
      <c r="A47" s="191" t="s">
        <v>246</v>
      </c>
      <c r="B47" s="192" t="s">
        <v>243</v>
      </c>
      <c r="C47" s="405">
        <v>2320.8000000000002</v>
      </c>
      <c r="D47" s="405">
        <v>2320.8000000000002</v>
      </c>
      <c r="E47" s="8">
        <f t="shared" si="0"/>
        <v>100</v>
      </c>
    </row>
    <row r="48" spans="1:5">
      <c r="A48" s="191" t="s">
        <v>244</v>
      </c>
      <c r="B48" s="192" t="s">
        <v>241</v>
      </c>
      <c r="C48" s="405">
        <v>1911.3</v>
      </c>
      <c r="D48" s="405">
        <v>1911.3</v>
      </c>
      <c r="E48" s="8">
        <f t="shared" si="0"/>
        <v>100</v>
      </c>
    </row>
    <row r="49" spans="1:5">
      <c r="A49" s="191" t="s">
        <v>242</v>
      </c>
      <c r="B49" s="192" t="s">
        <v>239</v>
      </c>
      <c r="C49" s="405">
        <v>3100.4</v>
      </c>
      <c r="D49" s="405">
        <v>3100.4</v>
      </c>
      <c r="E49" s="8">
        <f t="shared" si="0"/>
        <v>100</v>
      </c>
    </row>
    <row r="50" spans="1:5">
      <c r="A50" s="191" t="s">
        <v>240</v>
      </c>
      <c r="B50" s="192" t="s">
        <v>237</v>
      </c>
      <c r="C50" s="405">
        <v>31.9</v>
      </c>
      <c r="D50" s="405">
        <v>31.9</v>
      </c>
      <c r="E50" s="8">
        <f t="shared" si="0"/>
        <v>100</v>
      </c>
    </row>
    <row r="51" spans="1:5">
      <c r="A51" s="191" t="s">
        <v>238</v>
      </c>
      <c r="B51" s="192" t="s">
        <v>84</v>
      </c>
      <c r="C51" s="405">
        <v>94.3</v>
      </c>
      <c r="D51" s="405">
        <v>94.3</v>
      </c>
      <c r="E51" s="8">
        <f t="shared" si="0"/>
        <v>100</v>
      </c>
    </row>
    <row r="52" spans="1:5">
      <c r="A52" s="191" t="s">
        <v>236</v>
      </c>
      <c r="B52" s="192" t="s">
        <v>85</v>
      </c>
      <c r="C52" s="405">
        <v>1843.3</v>
      </c>
      <c r="D52" s="405">
        <v>1843.3</v>
      </c>
      <c r="E52" s="8">
        <f t="shared" si="0"/>
        <v>100</v>
      </c>
    </row>
    <row r="53" spans="1:5">
      <c r="A53" s="191" t="s">
        <v>235</v>
      </c>
      <c r="B53" s="192" t="s">
        <v>86</v>
      </c>
      <c r="C53" s="405">
        <v>15.3</v>
      </c>
      <c r="D53" s="405">
        <v>15.3</v>
      </c>
      <c r="E53" s="8">
        <f t="shared" si="0"/>
        <v>100</v>
      </c>
    </row>
    <row r="54" spans="1:5">
      <c r="A54" s="191" t="s">
        <v>234</v>
      </c>
      <c r="B54" s="192" t="s">
        <v>87</v>
      </c>
      <c r="C54" s="405">
        <v>475.4</v>
      </c>
      <c r="D54" s="405">
        <v>475.4</v>
      </c>
      <c r="E54" s="8">
        <f t="shared" si="0"/>
        <v>100</v>
      </c>
    </row>
    <row r="55" spans="1:5">
      <c r="A55" s="191" t="s">
        <v>324</v>
      </c>
      <c r="B55" s="192" t="s">
        <v>574</v>
      </c>
      <c r="C55" s="405">
        <v>15630.6</v>
      </c>
      <c r="D55" s="405">
        <v>15630.6</v>
      </c>
      <c r="E55" s="8">
        <f t="shared" si="0"/>
        <v>100</v>
      </c>
    </row>
    <row r="56" spans="1:5">
      <c r="A56" s="191"/>
      <c r="B56" s="192" t="s">
        <v>89</v>
      </c>
      <c r="C56" s="405">
        <f>SUM(C12:C55)</f>
        <v>80000</v>
      </c>
      <c r="D56" s="405">
        <f>SUM(D12:D55)</f>
        <v>80000</v>
      </c>
      <c r="E56" s="8">
        <f t="shared" si="0"/>
        <v>100</v>
      </c>
    </row>
    <row r="57" spans="1:5">
      <c r="A57" s="857"/>
      <c r="B57" s="857"/>
      <c r="C57" s="857"/>
      <c r="D57" s="858"/>
      <c r="E57" s="858"/>
    </row>
    <row r="58" spans="1:5">
      <c r="A58" s="857" t="s">
        <v>92</v>
      </c>
      <c r="B58" s="857"/>
      <c r="C58" s="857"/>
      <c r="D58" s="858"/>
      <c r="E58" s="858"/>
    </row>
  </sheetData>
  <customSheetViews>
    <customSheetView guid="{4165943C-756F-4CCF-9247-CE2CFD5C8A6E}" showPageBreaks="1" hiddenRows="1" topLeftCell="A3">
      <selection activeCell="K43" sqref="K43"/>
      <pageMargins left="0.78740157480314965" right="0.31496062992125984" top="0.74803149606299213" bottom="0.49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hiddenRows="1" topLeftCell="A39">
      <selection activeCell="D25" sqref="D25"/>
      <pageMargins left="0.78740157480314965" right="0.31496062992125984" top="0.74803149606299213" bottom="0.35433070866141736" header="0.31496062992125984" footer="0.31496062992125984"/>
      <pageSetup paperSize="9" orientation="portrait" r:id="rId2"/>
    </customSheetView>
    <customSheetView guid="{B576D719-61CB-4288-93D5-A83B12AD9238}" showPageBreaks="1" hiddenRows="1" topLeftCell="A3">
      <selection activeCell="I13" sqref="I13"/>
      <pageMargins left="0.78740157480314965" right="0.31496062992125984" top="0.74803149606299213" bottom="0.35433070866141736" header="0.31496062992125984" footer="0.31496062992125984"/>
      <pageSetup paperSize="9" orientation="portrait" r:id="rId3"/>
    </customSheetView>
    <customSheetView guid="{9FFDC49B-567C-47F9-93E0-A54EE725B9D9}" hiddenRows="1" topLeftCell="A3">
      <selection activeCell="I13" sqref="I13"/>
      <pageMargins left="0.78740157480314965" right="0.31496062992125984" top="0.74803149606299213" bottom="0.35433070866141736" header="0.31496062992125984" footer="0.31496062992125984"/>
      <pageSetup paperSize="9" orientation="portrait" r:id="rId4"/>
    </customSheetView>
    <customSheetView guid="{6F7F94C3-6637-4894-B83A-C8AF9202C62B}" hiddenRows="1" topLeftCell="A3">
      <selection activeCell="B41" sqref="B41"/>
      <pageMargins left="0.78740157480314965" right="0.31496062992125984" top="0.74803149606299213" bottom="0.35433070866141736" header="0.31496062992125984" footer="0.31496062992125984"/>
      <pageSetup paperSize="9" orientation="portrait" r:id="rId5"/>
    </customSheetView>
    <customSheetView guid="{5C07212E-82C1-4D83-BD39-AC2BD6D97870}" showPageBreaks="1" hiddenRows="1" topLeftCell="A3">
      <selection activeCell="I13" sqref="I13"/>
      <pageMargins left="0.78740157480314965" right="0.31496062992125984" top="0.74803149606299213" bottom="0.35433070866141736" header="0.31496062992125984" footer="0.31496062992125984"/>
      <pageSetup paperSize="9" orientation="portrait" r:id="rId6"/>
    </customSheetView>
    <customSheetView guid="{D3711D91-0EFF-403F-B1CB-699C878CEC92}" hiddenRows="1" topLeftCell="A3">
      <selection activeCell="K43" sqref="K43"/>
      <pageMargins left="0.78740157480314965" right="0.31496062992125984" top="0.74803149606299213" bottom="0.49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5">
    <mergeCell ref="A58:E58"/>
    <mergeCell ref="B7:C7"/>
    <mergeCell ref="A8:E8"/>
    <mergeCell ref="A9:E9"/>
    <mergeCell ref="A57:E57"/>
  </mergeCells>
  <pageMargins left="0.94488188976377963" right="0.39370078740157483" top="0.98425196850393704" bottom="0.51181102362204722" header="0.51181102362204722" footer="0.31496062992125984"/>
  <pageSetup paperSize="9" orientation="portrait" r:id="rId8"/>
  <headerFooter differentFirst="1">
    <oddHeader>&amp;C&amp;P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theme="0"/>
  </sheetPr>
  <dimension ref="A1:M48"/>
  <sheetViews>
    <sheetView topLeftCell="A3" workbookViewId="0">
      <selection activeCell="B30" sqref="B30"/>
    </sheetView>
  </sheetViews>
  <sheetFormatPr defaultColWidth="9.140625" defaultRowHeight="18.75"/>
  <cols>
    <col min="1" max="1" width="5.140625" style="315" customWidth="1"/>
    <col min="2" max="2" width="42.85546875" style="112" customWidth="1"/>
    <col min="3" max="3" width="14.42578125" style="111" customWidth="1"/>
    <col min="4" max="4" width="14.7109375" style="110" customWidth="1"/>
    <col min="5" max="5" width="12.5703125" style="110" customWidth="1"/>
    <col min="6" max="7" width="9.140625" style="110"/>
    <col min="8" max="8" width="13.7109375" style="653" customWidth="1"/>
    <col min="9" max="9" width="15.7109375" style="653" customWidth="1"/>
    <col min="10" max="10" width="10.5703125" style="653" bestFit="1" customWidth="1"/>
    <col min="11" max="13" width="9.140625" style="653"/>
    <col min="14" max="16384" width="9.140625" style="110"/>
  </cols>
  <sheetData>
    <row r="1" spans="1:13" s="123" customFormat="1" ht="264.75" hidden="1" customHeight="1">
      <c r="A1" s="126" t="s">
        <v>318</v>
      </c>
      <c r="B1" s="125" t="s">
        <v>317</v>
      </c>
      <c r="C1" s="124" t="s">
        <v>341</v>
      </c>
      <c r="H1" s="650"/>
      <c r="I1" s="650"/>
      <c r="J1" s="650"/>
      <c r="K1" s="650"/>
      <c r="L1" s="650"/>
      <c r="M1" s="650"/>
    </row>
    <row r="2" spans="1:13" s="117" customFormat="1" ht="409.5" hidden="1">
      <c r="A2" s="321" t="s">
        <v>318</v>
      </c>
      <c r="B2" s="121" t="s">
        <v>317</v>
      </c>
      <c r="C2" s="120" t="s">
        <v>340</v>
      </c>
      <c r="H2" s="279"/>
      <c r="I2" s="279"/>
      <c r="J2" s="279"/>
      <c r="K2" s="279"/>
      <c r="L2" s="279"/>
      <c r="M2" s="279"/>
    </row>
    <row r="3" spans="1:13" s="311" customFormat="1">
      <c r="A3" s="846"/>
      <c r="B3" s="837"/>
      <c r="C3" s="841" t="s">
        <v>830</v>
      </c>
      <c r="D3" s="844"/>
      <c r="E3" s="837"/>
      <c r="G3" s="847"/>
    </row>
    <row r="4" spans="1:13" s="311" customFormat="1">
      <c r="A4" s="836"/>
      <c r="B4" s="837"/>
      <c r="C4" s="841" t="s">
        <v>785</v>
      </c>
      <c r="D4" s="844"/>
      <c r="E4" s="837"/>
      <c r="G4" s="847"/>
    </row>
    <row r="5" spans="1:13" s="311" customFormat="1">
      <c r="A5" s="836"/>
      <c r="B5" s="837"/>
      <c r="C5" s="841" t="s">
        <v>786</v>
      </c>
      <c r="D5" s="844"/>
      <c r="E5" s="837"/>
      <c r="G5" s="847"/>
    </row>
    <row r="6" spans="1:13" s="311" customFormat="1">
      <c r="A6" s="836"/>
      <c r="B6" s="837"/>
      <c r="C6" s="841" t="s">
        <v>788</v>
      </c>
      <c r="D6" s="844"/>
      <c r="E6" s="837"/>
      <c r="G6" s="847"/>
    </row>
    <row r="7" spans="1:13" s="117" customFormat="1" ht="30" customHeight="1">
      <c r="A7" s="322"/>
      <c r="B7" s="859"/>
      <c r="C7" s="859"/>
      <c r="H7" s="279"/>
      <c r="I7" s="279"/>
      <c r="J7" s="279"/>
      <c r="K7" s="279"/>
      <c r="L7" s="279"/>
      <c r="M7" s="279"/>
    </row>
    <row r="8" spans="1:13" s="117" customFormat="1">
      <c r="A8" s="863" t="s">
        <v>90</v>
      </c>
      <c r="B8" s="863"/>
      <c r="C8" s="863"/>
      <c r="D8" s="858"/>
      <c r="E8" s="858"/>
      <c r="H8" s="279"/>
      <c r="I8" s="279"/>
      <c r="J8" s="279"/>
      <c r="K8" s="279"/>
      <c r="L8" s="279"/>
      <c r="M8" s="279"/>
    </row>
    <row r="9" spans="1:13" s="117" customFormat="1" ht="40.5" customHeight="1">
      <c r="A9" s="1001" t="s">
        <v>670</v>
      </c>
      <c r="B9" s="1001"/>
      <c r="C9" s="1001"/>
      <c r="D9" s="1001"/>
      <c r="E9" s="1001"/>
      <c r="H9" s="279"/>
      <c r="I9" s="279"/>
      <c r="J9" s="279"/>
      <c r="K9" s="279"/>
      <c r="L9" s="279"/>
      <c r="M9" s="279"/>
    </row>
    <row r="10" spans="1:13" s="117" customFormat="1" ht="4.5" hidden="1" customHeight="1">
      <c r="A10" s="323"/>
      <c r="B10" s="132"/>
      <c r="C10" s="132"/>
      <c r="D10" s="132"/>
      <c r="E10" s="132"/>
      <c r="H10" s="279"/>
      <c r="I10" s="279"/>
      <c r="J10" s="279"/>
      <c r="K10" s="279"/>
      <c r="L10" s="279"/>
      <c r="M10" s="279"/>
    </row>
    <row r="11" spans="1:13" s="117" customFormat="1" ht="85.5" customHeight="1">
      <c r="A11" s="314" t="s">
        <v>0</v>
      </c>
      <c r="B11" s="546" t="s">
        <v>469</v>
      </c>
      <c r="C11" s="305" t="s">
        <v>320</v>
      </c>
      <c r="D11" s="119" t="s">
        <v>321</v>
      </c>
      <c r="E11" s="118" t="s">
        <v>322</v>
      </c>
      <c r="G11" s="279"/>
      <c r="H11" s="280"/>
      <c r="I11" s="280"/>
      <c r="J11" s="279"/>
      <c r="K11" s="279"/>
      <c r="L11" s="279"/>
      <c r="M11" s="279"/>
    </row>
    <row r="12" spans="1:13" s="350" customFormat="1">
      <c r="A12" s="150" t="s">
        <v>315</v>
      </c>
      <c r="B12" s="2" t="s">
        <v>94</v>
      </c>
      <c r="C12" s="648">
        <f>C14</f>
        <v>1500</v>
      </c>
      <c r="D12" s="512">
        <f>D14</f>
        <v>604.29999999999995</v>
      </c>
      <c r="E12" s="306">
        <f>D12/C12*100</f>
        <v>40.286666666666662</v>
      </c>
      <c r="F12" s="649"/>
      <c r="G12" s="351"/>
      <c r="H12" s="855"/>
      <c r="I12" s="807"/>
      <c r="J12" s="647"/>
      <c r="K12" s="802"/>
      <c r="L12" s="351"/>
      <c r="M12" s="351"/>
    </row>
    <row r="13" spans="1:13" s="290" customFormat="1">
      <c r="A13" s="150"/>
      <c r="B13" s="25" t="s">
        <v>1</v>
      </c>
      <c r="C13" s="403"/>
      <c r="D13" s="362"/>
      <c r="E13" s="138"/>
      <c r="F13" s="649"/>
      <c r="G13" s="354"/>
      <c r="H13" s="855"/>
      <c r="I13" s="807"/>
      <c r="J13" s="647"/>
      <c r="K13" s="802"/>
      <c r="L13" s="354"/>
      <c r="M13" s="354"/>
    </row>
    <row r="14" spans="1:13" s="290" customFormat="1" ht="19.5" customHeight="1">
      <c r="A14" s="150" t="s">
        <v>151</v>
      </c>
      <c r="B14" s="415" t="s">
        <v>577</v>
      </c>
      <c r="C14" s="403">
        <v>1500</v>
      </c>
      <c r="D14" s="362">
        <v>604.29999999999995</v>
      </c>
      <c r="E14" s="138">
        <f t="shared" ref="E14:E42" si="0">D14/C14*100</f>
        <v>40.286666666666662</v>
      </c>
      <c r="F14" s="649"/>
      <c r="G14" s="354"/>
      <c r="H14" s="354"/>
      <c r="I14" s="354"/>
      <c r="J14" s="354"/>
      <c r="K14" s="354"/>
      <c r="L14" s="354"/>
      <c r="M14" s="354"/>
    </row>
    <row r="15" spans="1:13" s="350" customFormat="1">
      <c r="A15" s="150" t="s">
        <v>313</v>
      </c>
      <c r="B15" s="422" t="s">
        <v>99</v>
      </c>
      <c r="C15" s="648">
        <f>SUM(C17)</f>
        <v>1500</v>
      </c>
      <c r="D15" s="512">
        <f>SUM(D17)</f>
        <v>1487.6</v>
      </c>
      <c r="E15" s="306">
        <f t="shared" si="0"/>
        <v>99.173333333333318</v>
      </c>
      <c r="F15" s="649"/>
      <c r="G15" s="351"/>
      <c r="H15" s="351"/>
      <c r="I15" s="351"/>
      <c r="J15" s="351"/>
      <c r="K15" s="351"/>
      <c r="L15" s="351"/>
      <c r="M15" s="351"/>
    </row>
    <row r="16" spans="1:13" s="290" customFormat="1">
      <c r="A16" s="150"/>
      <c r="B16" s="25" t="s">
        <v>1</v>
      </c>
      <c r="C16" s="648"/>
      <c r="D16" s="362"/>
      <c r="E16" s="138"/>
      <c r="F16" s="649"/>
      <c r="G16" s="354"/>
      <c r="H16" s="354"/>
      <c r="I16" s="354"/>
      <c r="J16" s="354"/>
      <c r="K16" s="354"/>
      <c r="L16" s="354"/>
      <c r="M16" s="354"/>
    </row>
    <row r="17" spans="1:13" s="290" customFormat="1">
      <c r="A17" s="150" t="s">
        <v>154</v>
      </c>
      <c r="B17" s="223" t="s">
        <v>671</v>
      </c>
      <c r="C17" s="403">
        <v>1500</v>
      </c>
      <c r="D17" s="362">
        <v>1487.6</v>
      </c>
      <c r="E17" s="138">
        <f t="shared" si="0"/>
        <v>99.173333333333318</v>
      </c>
      <c r="F17" s="649"/>
      <c r="G17" s="354"/>
      <c r="H17" s="354"/>
      <c r="I17" s="354"/>
      <c r="J17" s="354"/>
      <c r="K17" s="354"/>
      <c r="L17" s="354"/>
      <c r="M17" s="354"/>
    </row>
    <row r="18" spans="1:13" s="350" customFormat="1">
      <c r="A18" s="150" t="s">
        <v>311</v>
      </c>
      <c r="B18" s="422" t="s">
        <v>108</v>
      </c>
      <c r="C18" s="648">
        <v>1500</v>
      </c>
      <c r="D18" s="646">
        <f>SUM(D20)</f>
        <v>1303.5</v>
      </c>
      <c r="E18" s="306">
        <f t="shared" si="0"/>
        <v>86.9</v>
      </c>
      <c r="F18" s="649"/>
      <c r="G18" s="351"/>
      <c r="H18" s="855"/>
      <c r="I18" s="807"/>
      <c r="J18" s="647"/>
      <c r="K18" s="802"/>
      <c r="L18" s="351"/>
      <c r="M18" s="351"/>
    </row>
    <row r="19" spans="1:13" s="290" customFormat="1">
      <c r="A19" s="150"/>
      <c r="B19" s="25" t="s">
        <v>1</v>
      </c>
      <c r="C19" s="403"/>
      <c r="D19" s="362"/>
      <c r="E19" s="138"/>
      <c r="F19" s="649"/>
      <c r="G19" s="354"/>
      <c r="H19" s="855"/>
      <c r="I19" s="807"/>
      <c r="J19" s="647"/>
      <c r="K19" s="802"/>
      <c r="L19" s="354"/>
      <c r="M19" s="354"/>
    </row>
    <row r="20" spans="1:13" s="290" customFormat="1">
      <c r="A20" s="150" t="s">
        <v>157</v>
      </c>
      <c r="B20" s="223" t="s">
        <v>672</v>
      </c>
      <c r="C20" s="403">
        <v>1500</v>
      </c>
      <c r="D20" s="362">
        <v>1303.5</v>
      </c>
      <c r="E20" s="138">
        <f t="shared" si="0"/>
        <v>86.9</v>
      </c>
      <c r="F20" s="649"/>
      <c r="G20" s="354"/>
      <c r="H20" s="855"/>
      <c r="I20" s="807"/>
      <c r="J20" s="647"/>
      <c r="K20" s="802"/>
      <c r="L20" s="354"/>
      <c r="M20" s="354"/>
    </row>
    <row r="21" spans="1:13" s="350" customFormat="1">
      <c r="A21" s="150" t="s">
        <v>309</v>
      </c>
      <c r="B21" s="419" t="s">
        <v>112</v>
      </c>
      <c r="C21" s="648">
        <v>1500</v>
      </c>
      <c r="D21" s="648">
        <v>1500</v>
      </c>
      <c r="E21" s="306">
        <f t="shared" si="0"/>
        <v>100</v>
      </c>
      <c r="F21" s="649"/>
      <c r="G21" s="351"/>
      <c r="H21" s="855"/>
      <c r="I21" s="807"/>
      <c r="J21" s="647"/>
      <c r="K21" s="802"/>
      <c r="L21" s="351"/>
      <c r="M21" s="351"/>
    </row>
    <row r="22" spans="1:13" s="290" customFormat="1">
      <c r="A22" s="150"/>
      <c r="B22" s="25" t="s">
        <v>1</v>
      </c>
      <c r="C22" s="403"/>
      <c r="D22" s="362"/>
      <c r="E22" s="138"/>
      <c r="F22" s="649"/>
      <c r="G22" s="354"/>
      <c r="H22" s="354"/>
      <c r="I22" s="354"/>
      <c r="J22" s="354"/>
      <c r="K22" s="354"/>
      <c r="L22" s="354"/>
      <c r="M22" s="354"/>
    </row>
    <row r="23" spans="1:13" s="290" customFormat="1" ht="18.75" customHeight="1">
      <c r="A23" s="150" t="s">
        <v>161</v>
      </c>
      <c r="B23" s="223" t="s">
        <v>455</v>
      </c>
      <c r="C23" s="403">
        <v>1500</v>
      </c>
      <c r="D23" s="403">
        <v>1500</v>
      </c>
      <c r="E23" s="138">
        <f t="shared" si="0"/>
        <v>100</v>
      </c>
      <c r="F23" s="649"/>
      <c r="G23" s="354"/>
      <c r="H23" s="354"/>
      <c r="I23" s="354"/>
      <c r="J23" s="354"/>
      <c r="K23" s="354"/>
      <c r="L23" s="354"/>
      <c r="M23" s="354"/>
    </row>
    <row r="24" spans="1:13" s="350" customFormat="1">
      <c r="A24" s="150" t="s">
        <v>307</v>
      </c>
      <c r="B24" s="422" t="s">
        <v>115</v>
      </c>
      <c r="C24" s="648">
        <v>1500</v>
      </c>
      <c r="D24" s="648">
        <v>1500</v>
      </c>
      <c r="E24" s="306">
        <f t="shared" si="0"/>
        <v>100</v>
      </c>
      <c r="F24" s="649"/>
      <c r="G24" s="351"/>
      <c r="H24" s="351"/>
      <c r="I24" s="351"/>
      <c r="J24" s="351"/>
      <c r="K24" s="351"/>
      <c r="L24" s="351"/>
      <c r="M24" s="351"/>
    </row>
    <row r="25" spans="1:13" s="290" customFormat="1">
      <c r="A25" s="150"/>
      <c r="B25" s="25" t="s">
        <v>1</v>
      </c>
      <c r="C25" s="403"/>
      <c r="D25" s="403"/>
      <c r="E25" s="138"/>
      <c r="F25" s="649"/>
      <c r="G25" s="354"/>
      <c r="H25" s="354"/>
      <c r="I25" s="354"/>
      <c r="J25" s="354"/>
      <c r="K25" s="354"/>
      <c r="L25" s="354"/>
      <c r="M25" s="354"/>
    </row>
    <row r="26" spans="1:13" s="290" customFormat="1">
      <c r="A26" s="150" t="s">
        <v>162</v>
      </c>
      <c r="B26" s="223" t="s">
        <v>673</v>
      </c>
      <c r="C26" s="403">
        <v>1500</v>
      </c>
      <c r="D26" s="403">
        <v>1500</v>
      </c>
      <c r="E26" s="138">
        <f t="shared" si="0"/>
        <v>100</v>
      </c>
      <c r="F26" s="649"/>
      <c r="G26" s="354"/>
      <c r="H26" s="355"/>
      <c r="I26" s="355"/>
      <c r="J26" s="353"/>
      <c r="K26" s="353"/>
      <c r="L26" s="354"/>
      <c r="M26" s="354"/>
    </row>
    <row r="27" spans="1:13" s="350" customFormat="1">
      <c r="A27" s="150" t="s">
        <v>305</v>
      </c>
      <c r="B27" s="422" t="s">
        <v>119</v>
      </c>
      <c r="C27" s="648">
        <v>1500</v>
      </c>
      <c r="D27" s="646">
        <f>D29</f>
        <v>1495.4</v>
      </c>
      <c r="E27" s="306">
        <f t="shared" si="0"/>
        <v>99.693333333333342</v>
      </c>
      <c r="F27" s="649"/>
      <c r="G27" s="351"/>
      <c r="H27" s="352"/>
      <c r="I27" s="352"/>
      <c r="J27" s="353"/>
      <c r="K27" s="353"/>
      <c r="L27" s="351"/>
      <c r="M27" s="351"/>
    </row>
    <row r="28" spans="1:13" s="290" customFormat="1">
      <c r="A28" s="150"/>
      <c r="B28" s="25" t="s">
        <v>1</v>
      </c>
      <c r="C28" s="403"/>
      <c r="D28" s="362"/>
      <c r="E28" s="138"/>
      <c r="F28" s="649"/>
      <c r="G28" s="354"/>
      <c r="H28" s="355"/>
      <c r="I28" s="355"/>
      <c r="J28" s="353"/>
      <c r="K28" s="353"/>
      <c r="L28" s="354"/>
      <c r="M28" s="354"/>
    </row>
    <row r="29" spans="1:13" s="290" customFormat="1" ht="18.75" customHeight="1">
      <c r="A29" s="150" t="s">
        <v>163</v>
      </c>
      <c r="B29" s="223" t="s">
        <v>674</v>
      </c>
      <c r="C29" s="403">
        <v>1500</v>
      </c>
      <c r="D29" s="362">
        <v>1495.4</v>
      </c>
      <c r="E29" s="138">
        <f t="shared" si="0"/>
        <v>99.693333333333342</v>
      </c>
      <c r="F29" s="649"/>
      <c r="G29" s="354"/>
      <c r="H29" s="355"/>
      <c r="I29" s="355"/>
      <c r="J29" s="353"/>
      <c r="K29" s="353"/>
      <c r="L29" s="354"/>
      <c r="M29" s="354"/>
    </row>
    <row r="30" spans="1:13" s="350" customFormat="1" ht="37.5">
      <c r="A30" s="150" t="s">
        <v>303</v>
      </c>
      <c r="B30" s="419" t="s">
        <v>458</v>
      </c>
      <c r="C30" s="648">
        <v>1500</v>
      </c>
      <c r="D30" s="648">
        <f>D32</f>
        <v>487.2</v>
      </c>
      <c r="E30" s="306">
        <f t="shared" si="0"/>
        <v>32.479999999999997</v>
      </c>
      <c r="F30" s="649"/>
      <c r="G30" s="351"/>
      <c r="H30" s="855"/>
      <c r="I30" s="807"/>
      <c r="J30" s="647"/>
      <c r="K30" s="802"/>
      <c r="L30" s="351"/>
      <c r="M30" s="351"/>
    </row>
    <row r="31" spans="1:13" s="290" customFormat="1">
      <c r="A31" s="150"/>
      <c r="B31" s="25" t="s">
        <v>1</v>
      </c>
      <c r="C31" s="403"/>
      <c r="D31" s="362"/>
      <c r="E31" s="138"/>
      <c r="F31" s="649"/>
      <c r="G31" s="354"/>
      <c r="H31" s="855"/>
      <c r="I31" s="807"/>
      <c r="J31" s="647"/>
      <c r="K31" s="802"/>
      <c r="L31" s="354"/>
      <c r="M31" s="354"/>
    </row>
    <row r="32" spans="1:13" s="290" customFormat="1">
      <c r="A32" s="150" t="s">
        <v>168</v>
      </c>
      <c r="B32" s="223" t="s">
        <v>675</v>
      </c>
      <c r="C32" s="403">
        <v>1500</v>
      </c>
      <c r="D32" s="362">
        <v>487.2</v>
      </c>
      <c r="E32" s="138">
        <f t="shared" si="0"/>
        <v>32.479999999999997</v>
      </c>
      <c r="F32" s="649"/>
      <c r="G32" s="354"/>
      <c r="H32" s="855"/>
      <c r="I32" s="807"/>
      <c r="J32" s="647"/>
      <c r="K32" s="802"/>
      <c r="L32" s="354"/>
      <c r="M32" s="354"/>
    </row>
    <row r="33" spans="1:13" s="350" customFormat="1">
      <c r="A33" s="150" t="s">
        <v>301</v>
      </c>
      <c r="B33" s="419" t="s">
        <v>122</v>
      </c>
      <c r="C33" s="648">
        <v>1500</v>
      </c>
      <c r="D33" s="646">
        <f>D35</f>
        <v>1220.5</v>
      </c>
      <c r="E33" s="306">
        <f t="shared" si="0"/>
        <v>81.36666666666666</v>
      </c>
      <c r="F33" s="649"/>
      <c r="G33" s="351"/>
      <c r="H33" s="855"/>
      <c r="I33" s="807"/>
      <c r="J33" s="647"/>
      <c r="K33" s="802"/>
      <c r="L33" s="351"/>
      <c r="M33" s="351"/>
    </row>
    <row r="34" spans="1:13" s="290" customFormat="1">
      <c r="A34" s="150"/>
      <c r="B34" s="25" t="s">
        <v>1</v>
      </c>
      <c r="C34" s="403"/>
      <c r="D34" s="362"/>
      <c r="E34" s="138"/>
      <c r="F34" s="649"/>
      <c r="G34" s="354"/>
      <c r="H34" s="355"/>
      <c r="I34" s="355"/>
      <c r="J34" s="353"/>
      <c r="K34" s="353"/>
      <c r="L34" s="354"/>
      <c r="M34" s="354"/>
    </row>
    <row r="35" spans="1:13" s="290" customFormat="1">
      <c r="A35" s="150" t="s">
        <v>170</v>
      </c>
      <c r="B35" s="223" t="s">
        <v>676</v>
      </c>
      <c r="C35" s="403">
        <v>1500</v>
      </c>
      <c r="D35" s="362">
        <v>1220.5</v>
      </c>
      <c r="E35" s="138">
        <f t="shared" si="0"/>
        <v>81.36666666666666</v>
      </c>
      <c r="F35" s="649"/>
      <c r="G35" s="354"/>
      <c r="H35" s="355"/>
      <c r="I35" s="355"/>
      <c r="J35" s="353"/>
      <c r="K35" s="353"/>
      <c r="L35" s="354"/>
      <c r="M35" s="354"/>
    </row>
    <row r="36" spans="1:13" s="290" customFormat="1" ht="37.5">
      <c r="A36" s="150" t="s">
        <v>299</v>
      </c>
      <c r="B36" s="419" t="s">
        <v>679</v>
      </c>
      <c r="C36" s="648">
        <v>1500</v>
      </c>
      <c r="D36" s="646">
        <f>D38</f>
        <v>1493.4</v>
      </c>
      <c r="E36" s="306">
        <f t="shared" si="0"/>
        <v>99.56</v>
      </c>
      <c r="F36" s="649"/>
      <c r="G36" s="354"/>
      <c r="H36" s="355"/>
      <c r="I36" s="355"/>
      <c r="J36" s="353"/>
      <c r="K36" s="353"/>
      <c r="L36" s="354"/>
      <c r="M36" s="354"/>
    </row>
    <row r="37" spans="1:13" s="290" customFormat="1">
      <c r="A37" s="150"/>
      <c r="B37" s="25" t="s">
        <v>1</v>
      </c>
      <c r="C37" s="403"/>
      <c r="D37" s="362"/>
      <c r="E37" s="138"/>
      <c r="F37" s="649"/>
      <c r="G37" s="354"/>
      <c r="H37" s="355"/>
      <c r="I37" s="355"/>
      <c r="J37" s="353"/>
      <c r="K37" s="353"/>
      <c r="L37" s="354"/>
      <c r="M37" s="354"/>
    </row>
    <row r="38" spans="1:13" s="290" customFormat="1">
      <c r="A38" s="150" t="s">
        <v>173</v>
      </c>
      <c r="B38" s="223" t="s">
        <v>677</v>
      </c>
      <c r="C38" s="403">
        <v>1500</v>
      </c>
      <c r="D38" s="362">
        <v>1493.4</v>
      </c>
      <c r="E38" s="138">
        <f t="shared" si="0"/>
        <v>99.56</v>
      </c>
      <c r="F38" s="649"/>
      <c r="G38" s="354"/>
      <c r="H38" s="355"/>
      <c r="I38" s="355"/>
      <c r="J38" s="353"/>
      <c r="K38" s="353"/>
      <c r="L38" s="354"/>
      <c r="M38" s="354"/>
    </row>
    <row r="39" spans="1:13" s="290" customFormat="1">
      <c r="A39" s="150" t="s">
        <v>297</v>
      </c>
      <c r="B39" s="419" t="s">
        <v>124</v>
      </c>
      <c r="C39" s="512">
        <f>SUM(C41)</f>
        <v>2388.3000000000002</v>
      </c>
      <c r="D39" s="646">
        <f>D41</f>
        <v>2143.5</v>
      </c>
      <c r="E39" s="306">
        <f t="shared" si="0"/>
        <v>89.750031403090063</v>
      </c>
      <c r="F39" s="649"/>
      <c r="G39" s="354"/>
      <c r="H39" s="355"/>
      <c r="I39" s="355"/>
      <c r="J39" s="353"/>
      <c r="K39" s="353"/>
      <c r="L39" s="354"/>
      <c r="M39" s="354"/>
    </row>
    <row r="40" spans="1:13" s="290" customFormat="1">
      <c r="A40" s="150"/>
      <c r="B40" s="25" t="s">
        <v>1</v>
      </c>
      <c r="C40" s="515"/>
      <c r="D40" s="362"/>
      <c r="E40" s="138"/>
      <c r="F40" s="649"/>
      <c r="G40" s="354"/>
      <c r="H40" s="355"/>
      <c r="I40" s="355"/>
      <c r="J40" s="353"/>
      <c r="K40" s="353"/>
      <c r="L40" s="354"/>
      <c r="M40" s="354"/>
    </row>
    <row r="41" spans="1:13" s="290" customFormat="1">
      <c r="A41" s="150" t="s">
        <v>175</v>
      </c>
      <c r="B41" s="223" t="s">
        <v>678</v>
      </c>
      <c r="C41" s="515">
        <v>2388.3000000000002</v>
      </c>
      <c r="D41" s="362">
        <v>2143.5</v>
      </c>
      <c r="E41" s="138">
        <f t="shared" si="0"/>
        <v>89.750031403090063</v>
      </c>
      <c r="F41" s="649"/>
      <c r="G41" s="354"/>
      <c r="H41" s="355"/>
      <c r="I41" s="355"/>
      <c r="J41" s="353"/>
      <c r="K41" s="353"/>
      <c r="L41" s="354"/>
      <c r="M41" s="354"/>
    </row>
    <row r="42" spans="1:13" s="290" customFormat="1">
      <c r="A42" s="150"/>
      <c r="B42" s="184" t="s">
        <v>89</v>
      </c>
      <c r="C42" s="515">
        <f>C12+C15+C18+C21+C24+C27+C30+C33+C36+C39</f>
        <v>15888.3</v>
      </c>
      <c r="D42" s="515">
        <f>D12+D15+D18+D21+D24+D27+D30+D33+D36+D39</f>
        <v>13235.4</v>
      </c>
      <c r="E42" s="138">
        <f t="shared" si="0"/>
        <v>83.302807726440207</v>
      </c>
      <c r="G42" s="354"/>
      <c r="H42" s="355"/>
      <c r="I42" s="355"/>
      <c r="J42" s="353"/>
      <c r="K42" s="353"/>
      <c r="L42" s="354"/>
      <c r="M42" s="354"/>
    </row>
    <row r="43" spans="1:13">
      <c r="A43" s="857"/>
      <c r="B43" s="857"/>
      <c r="C43" s="857"/>
      <c r="D43" s="858"/>
      <c r="E43" s="858"/>
    </row>
    <row r="44" spans="1:13">
      <c r="A44" s="857" t="s">
        <v>92</v>
      </c>
      <c r="B44" s="857"/>
      <c r="C44" s="857"/>
      <c r="D44" s="858"/>
      <c r="E44" s="858"/>
    </row>
    <row r="48" spans="1:13">
      <c r="C48" s="576"/>
      <c r="D48" s="576"/>
    </row>
  </sheetData>
  <customSheetViews>
    <customSheetView guid="{4165943C-756F-4CCF-9247-CE2CFD5C8A6E}" showPageBreaks="1" hiddenRows="1" topLeftCell="A3">
      <selection activeCell="B12" sqref="B12"/>
      <pageMargins left="0.78740157480314965" right="0.31496062992125984" top="0.74803149606299213" bottom="0.35433070866141736" header="0.31496062992125984" footer="0.31496062992125984"/>
      <pageSetup paperSize="9" orientation="portrait" r:id="rId1"/>
    </customSheetView>
    <customSheetView guid="{ACD9C512-63C9-4003-B6FE-104619FB99E9}" hiddenRows="1" topLeftCell="A42">
      <selection activeCell="D25" sqref="D25"/>
      <pageMargins left="0.78740157480314965" right="0.31496062992125984" top="0.74803149606299213" bottom="0.35433070866141736" header="0.31496062992125984" footer="0.31496062992125984"/>
      <pageSetup paperSize="9" orientation="portrait" r:id="rId2"/>
    </customSheetView>
    <customSheetView guid="{B576D719-61CB-4288-93D5-A83B12AD9238}" hiddenRows="1" topLeftCell="A3">
      <selection activeCell="A5" sqref="A5:E5"/>
      <pageMargins left="0.78740157480314965" right="0.31496062992125984" top="0.74803149606299213" bottom="0.35433070866141736" header="0.31496062992125984" footer="0.31496062992125984"/>
      <pageSetup paperSize="9" orientation="portrait" r:id="rId3"/>
    </customSheetView>
    <customSheetView guid="{6F7F94C3-6637-4894-B83A-C8AF9202C62B}" hiddenRows="1" topLeftCell="A3">
      <selection activeCell="A5" sqref="A5:E5"/>
      <pageMargins left="0.78740157480314965" right="0.31496062992125984" top="0.74803149606299213" bottom="0.35433070866141736" header="0.31496062992125984" footer="0.31496062992125984"/>
      <pageSetup paperSize="9" orientation="portrait" r:id="rId4"/>
    </customSheetView>
    <customSheetView guid="{5C07212E-82C1-4D83-BD39-AC2BD6D97870}" hiddenRows="1" topLeftCell="A3">
      <selection activeCell="E31" sqref="E31"/>
      <pageMargins left="0.78740157480314965" right="0.31496062992125984" top="0.74803149606299213" bottom="0.35433070866141736" header="0.31496062992125984" footer="0.31496062992125984"/>
      <pageSetup paperSize="9" orientation="portrait" r:id="rId5"/>
    </customSheetView>
    <customSheetView guid="{D3711D91-0EFF-403F-B1CB-699C878CEC92}" hiddenRows="1" topLeftCell="A3">
      <selection activeCell="B12" sqref="B12"/>
      <pageMargins left="0.78740157480314965" right="0.31496062992125984" top="0.74803149606299213" bottom="0.35433070866141736" header="0.31496062992125984" footer="0.31496062992125984"/>
      <pageSetup paperSize="9" orientation="portrait" r:id="rId6"/>
    </customSheetView>
  </customSheetViews>
  <mergeCells count="5">
    <mergeCell ref="A44:E44"/>
    <mergeCell ref="B7:C7"/>
    <mergeCell ref="A8:E8"/>
    <mergeCell ref="A9:E9"/>
    <mergeCell ref="A43:E43"/>
  </mergeCells>
  <pageMargins left="0.94488188976377963" right="0.39370078740157483" top="0.82677165354330717" bottom="0.47244094488188981" header="0.39370078740157483" footer="0.31496062992125984"/>
  <pageSetup paperSize="9" orientation="portrait" r:id="rId7"/>
  <headerFooter differentFirst="1">
    <oddHeader>&amp;C&amp;P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0"/>
  </sheetPr>
  <dimension ref="A1:G17"/>
  <sheetViews>
    <sheetView topLeftCell="A3" workbookViewId="0">
      <selection activeCell="A9" sqref="A9:E9"/>
    </sheetView>
  </sheetViews>
  <sheetFormatPr defaultColWidth="9.140625" defaultRowHeight="18.75"/>
  <cols>
    <col min="1" max="1" width="4.7109375" style="113" customWidth="1"/>
    <col min="2" max="2" width="39.140625" style="112" customWidth="1"/>
    <col min="3" max="3" width="14.5703125" style="111" customWidth="1"/>
    <col min="4" max="4" width="14.5703125" style="110" customWidth="1"/>
    <col min="5" max="5" width="13" style="110" customWidth="1"/>
    <col min="6" max="16384" width="9.140625" style="110"/>
  </cols>
  <sheetData>
    <row r="1" spans="1:7" s="123" customFormat="1" ht="264.75" hidden="1" customHeight="1">
      <c r="A1" s="126" t="s">
        <v>318</v>
      </c>
      <c r="B1" s="125" t="s">
        <v>317</v>
      </c>
      <c r="C1" s="124" t="s">
        <v>341</v>
      </c>
    </row>
    <row r="2" spans="1:7" s="117" customFormat="1" ht="409.5" hidden="1">
      <c r="A2" s="122" t="s">
        <v>318</v>
      </c>
      <c r="B2" s="121" t="s">
        <v>317</v>
      </c>
      <c r="C2" s="120" t="s">
        <v>340</v>
      </c>
    </row>
    <row r="3" spans="1:7" s="311" customFormat="1">
      <c r="A3" s="846"/>
      <c r="B3" s="837"/>
      <c r="C3" s="841" t="s">
        <v>831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117" customFormat="1" ht="39" customHeight="1">
      <c r="A7" s="13"/>
      <c r="B7" s="859"/>
      <c r="C7" s="859"/>
    </row>
    <row r="8" spans="1:7" s="117" customFormat="1">
      <c r="A8" s="863" t="s">
        <v>90</v>
      </c>
      <c r="B8" s="863"/>
      <c r="C8" s="863"/>
      <c r="D8" s="858"/>
      <c r="E8" s="858"/>
    </row>
    <row r="9" spans="1:7" s="117" customFormat="1" ht="92.25" customHeight="1">
      <c r="A9" s="924" t="s">
        <v>782</v>
      </c>
      <c r="B9" s="924"/>
      <c r="C9" s="924"/>
      <c r="D9" s="924"/>
      <c r="E9" s="924"/>
    </row>
    <row r="10" spans="1:7" s="117" customFormat="1" ht="85.5" customHeight="1">
      <c r="A10" s="51" t="s">
        <v>0</v>
      </c>
      <c r="B10" s="238" t="s">
        <v>352</v>
      </c>
      <c r="C10" s="51" t="s">
        <v>320</v>
      </c>
      <c r="D10" s="119" t="s">
        <v>321</v>
      </c>
      <c r="E10" s="118" t="s">
        <v>322</v>
      </c>
    </row>
    <row r="11" spans="1:7">
      <c r="A11" s="115" t="s">
        <v>315</v>
      </c>
      <c r="B11" s="114" t="s">
        <v>88</v>
      </c>
      <c r="C11" s="543">
        <v>100000</v>
      </c>
      <c r="D11" s="543">
        <v>7414.2</v>
      </c>
      <c r="E11" s="139">
        <f>D11/C11*100</f>
        <v>7.4142000000000001</v>
      </c>
    </row>
    <row r="12" spans="1:7">
      <c r="A12" s="115"/>
      <c r="B12" s="114" t="s">
        <v>89</v>
      </c>
      <c r="C12" s="543">
        <f>C11</f>
        <v>100000</v>
      </c>
      <c r="D12" s="543">
        <f>D11</f>
        <v>7414.2</v>
      </c>
      <c r="E12" s="139">
        <f>D12/C12*100</f>
        <v>7.4142000000000001</v>
      </c>
    </row>
    <row r="14" spans="1:7">
      <c r="A14" s="857" t="s">
        <v>92</v>
      </c>
      <c r="B14" s="857"/>
      <c r="C14" s="857"/>
      <c r="D14" s="858"/>
      <c r="E14" s="858"/>
    </row>
    <row r="17" spans="3:4">
      <c r="C17" s="619"/>
      <c r="D17" s="619"/>
    </row>
  </sheetData>
  <customSheetViews>
    <customSheetView guid="{4165943C-756F-4CCF-9247-CE2CFD5C8A6E}" showPageBreaks="1" hiddenRows="1" topLeftCell="A3">
      <selection activeCell="A4" sqref="A4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</customSheetView>
    <customSheetView guid="{ACD9C512-63C9-4003-B6FE-104619FB99E9}" hiddenRows="1" topLeftCell="A3">
      <selection activeCell="D25" sqref="D25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B576D719-61CB-4288-93D5-A83B12AD9238}" hiddenRows="1" topLeftCell="A3">
      <selection activeCell="C9" sqref="C9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</customSheetView>
    <customSheetView guid="{9FFDC49B-567C-47F9-93E0-A54EE725B9D9}" hiddenRows="1" topLeftCell="A3">
      <selection activeCell="E8" sqref="E8:E9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</customSheetView>
    <customSheetView guid="{B9701563-F2EF-4C17-B079-4522B0CA7DD0}" hiddenRows="1" topLeftCell="A3">
      <selection activeCell="J19" sqref="J19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</customSheetView>
    <customSheetView guid="{EC5ECEBF-80FC-40BF-929A-770EFCFFC9BA}" hiddenRows="1" topLeftCell="A3">
      <selection activeCell="E8" sqref="E8:E9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</customSheetView>
    <customSheetView guid="{6F7F94C3-6637-4894-B83A-C8AF9202C62B}" hiddenRows="1" topLeftCell="A3">
      <selection activeCell="J19" sqref="J19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  <customSheetView guid="{5C07212E-82C1-4D83-BD39-AC2BD6D97870}" showPageBreaks="1" hiddenRows="1" topLeftCell="A3">
      <selection activeCell="B8" sqref="B8"/>
      <pageMargins left="0.70866141732283472" right="0.31496062992125984" top="0.74803149606299213" bottom="0.74803149606299213" header="0.31496062992125984" footer="0.31496062992125984"/>
      <pageSetup paperSize="9" orientation="portrait" r:id="rId8"/>
      <headerFooter differentFirst="1">
        <oddHeader>&amp;C&amp;N</oddHeader>
      </headerFooter>
    </customSheetView>
    <customSheetView guid="{D3711D91-0EFF-403F-B1CB-699C878CEC92}" hiddenRows="1" topLeftCell="A3">
      <selection activeCell="A4" sqref="A4"/>
      <pageMargins left="0.70866141732283472" right="0.31496062992125984" top="0.74803149606299213" bottom="0.74803149606299213" header="0.31496062992125984" footer="0.31496062992125984"/>
      <pageSetup paperSize="9" orientation="portrait" r:id="rId9"/>
      <headerFooter differentFirst="1">
        <oddHeader>&amp;C&amp;N</oddHeader>
      </headerFooter>
    </customSheetView>
  </customSheetViews>
  <mergeCells count="4">
    <mergeCell ref="A9:E9"/>
    <mergeCell ref="A8:E8"/>
    <mergeCell ref="A14:E14"/>
    <mergeCell ref="B7:C7"/>
  </mergeCells>
  <pageMargins left="1.0236220472440944" right="0.39370078740157483" top="0.86614173228346458" bottom="0.78740157480314965" header="0.43307086614173229" footer="0.31496062992125984"/>
  <pageSetup paperSize="9" orientation="portrait" r:id="rId10"/>
  <headerFooter differentFirst="1">
    <oddHeader>&amp;C&amp;N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theme="0"/>
  </sheetPr>
  <dimension ref="A1:H26"/>
  <sheetViews>
    <sheetView workbookViewId="0">
      <selection activeCell="C1" sqref="C1:C4"/>
    </sheetView>
  </sheetViews>
  <sheetFormatPr defaultRowHeight="12.75"/>
  <cols>
    <col min="1" max="1" width="4.7109375" customWidth="1"/>
    <col min="2" max="2" width="39.140625" customWidth="1"/>
    <col min="3" max="3" width="16" customWidth="1"/>
    <col min="4" max="4" width="15.42578125" customWidth="1"/>
    <col min="5" max="5" width="13" customWidth="1"/>
    <col min="7" max="7" width="13" customWidth="1"/>
    <col min="8" max="8" width="17.42578125" customWidth="1"/>
  </cols>
  <sheetData>
    <row r="1" spans="1:8" s="311" customFormat="1" ht="18.75">
      <c r="A1" s="846"/>
      <c r="B1" s="837"/>
      <c r="C1" s="841" t="s">
        <v>832</v>
      </c>
      <c r="D1" s="844"/>
      <c r="E1" s="837"/>
      <c r="G1" s="847"/>
    </row>
    <row r="2" spans="1:8" s="311" customFormat="1" ht="18.75">
      <c r="A2" s="836"/>
      <c r="B2" s="837"/>
      <c r="C2" s="841" t="s">
        <v>785</v>
      </c>
      <c r="D2" s="844"/>
      <c r="E2" s="837"/>
      <c r="G2" s="847"/>
    </row>
    <row r="3" spans="1:8" s="311" customFormat="1" ht="18.75">
      <c r="A3" s="836"/>
      <c r="B3" s="837"/>
      <c r="C3" s="841" t="s">
        <v>786</v>
      </c>
      <c r="D3" s="844"/>
      <c r="E3" s="837"/>
      <c r="G3" s="847"/>
    </row>
    <row r="4" spans="1:8" s="311" customFormat="1" ht="18.75">
      <c r="A4" s="836"/>
      <c r="B4" s="837"/>
      <c r="C4" s="841" t="s">
        <v>788</v>
      </c>
      <c r="D4" s="844"/>
      <c r="E4" s="837"/>
      <c r="G4" s="847"/>
    </row>
    <row r="5" spans="1:8" ht="18.75">
      <c r="A5" s="13"/>
      <c r="B5" s="859"/>
      <c r="C5" s="859"/>
      <c r="D5" s="117"/>
      <c r="E5" s="117"/>
    </row>
    <row r="6" spans="1:8" ht="18.75">
      <c r="A6" s="863" t="s">
        <v>90</v>
      </c>
      <c r="B6" s="863"/>
      <c r="C6" s="863"/>
      <c r="D6" s="858"/>
      <c r="E6" s="858"/>
    </row>
    <row r="7" spans="1:8" ht="79.5" customHeight="1">
      <c r="A7" s="924" t="s">
        <v>680</v>
      </c>
      <c r="B7" s="924"/>
      <c r="C7" s="924"/>
      <c r="D7" s="924"/>
      <c r="E7" s="924"/>
    </row>
    <row r="8" spans="1:8" ht="87" customHeight="1">
      <c r="A8" s="546" t="s">
        <v>0</v>
      </c>
      <c r="B8" s="546" t="s">
        <v>469</v>
      </c>
      <c r="C8" s="546" t="s">
        <v>320</v>
      </c>
      <c r="D8" s="119" t="s">
        <v>321</v>
      </c>
      <c r="E8" s="118" t="s">
        <v>322</v>
      </c>
    </row>
    <row r="9" spans="1:8" s="549" customFormat="1" ht="18.75">
      <c r="A9" s="191" t="s">
        <v>315</v>
      </c>
      <c r="B9" s="193" t="s">
        <v>96</v>
      </c>
      <c r="C9" s="553">
        <v>69.2</v>
      </c>
      <c r="D9" s="553">
        <v>0</v>
      </c>
      <c r="E9" s="818">
        <f>D9/C9*100</f>
        <v>0</v>
      </c>
    </row>
    <row r="10" spans="1:8" s="549" customFormat="1" ht="18.75">
      <c r="A10" s="191"/>
      <c r="B10" s="194" t="s">
        <v>1</v>
      </c>
      <c r="C10" s="405"/>
      <c r="D10" s="405"/>
      <c r="E10" s="554"/>
    </row>
    <row r="11" spans="1:8" s="549" customFormat="1" ht="18.75">
      <c r="A11" s="191" t="s">
        <v>151</v>
      </c>
      <c r="B11" s="197" t="s">
        <v>331</v>
      </c>
      <c r="C11" s="405">
        <v>69.2</v>
      </c>
      <c r="D11" s="405">
        <v>0</v>
      </c>
      <c r="E11" s="554">
        <f t="shared" ref="E11:E20" si="0">D11/C11*100</f>
        <v>0</v>
      </c>
      <c r="G11" s="651"/>
      <c r="H11" s="652"/>
    </row>
    <row r="12" spans="1:8" s="549" customFormat="1" ht="18.75">
      <c r="A12" s="191" t="s">
        <v>313</v>
      </c>
      <c r="B12" s="196" t="s">
        <v>112</v>
      </c>
      <c r="C12" s="553">
        <v>69.2</v>
      </c>
      <c r="D12" s="553">
        <f>D14</f>
        <v>15.8</v>
      </c>
      <c r="E12" s="818">
        <f t="shared" si="0"/>
        <v>22.832369942196532</v>
      </c>
      <c r="G12" s="651"/>
      <c r="H12" s="652"/>
    </row>
    <row r="13" spans="1:8" s="549" customFormat="1" ht="18.75">
      <c r="A13" s="191"/>
      <c r="B13" s="197" t="s">
        <v>1</v>
      </c>
      <c r="C13" s="405"/>
      <c r="D13" s="405"/>
      <c r="E13" s="554"/>
      <c r="G13" s="651"/>
      <c r="H13" s="652"/>
    </row>
    <row r="14" spans="1:8" s="549" customFormat="1" ht="18.75">
      <c r="A14" s="191" t="s">
        <v>154</v>
      </c>
      <c r="B14" s="197" t="s">
        <v>35</v>
      </c>
      <c r="C14" s="405">
        <v>69.2</v>
      </c>
      <c r="D14" s="405">
        <v>15.8</v>
      </c>
      <c r="E14" s="554">
        <f t="shared" si="0"/>
        <v>22.832369942196532</v>
      </c>
      <c r="G14" s="651"/>
      <c r="H14" s="652"/>
    </row>
    <row r="15" spans="1:8" s="549" customFormat="1" ht="18.75">
      <c r="A15" s="191" t="s">
        <v>311</v>
      </c>
      <c r="B15" s="426" t="s">
        <v>84</v>
      </c>
      <c r="C15" s="553">
        <v>69.2</v>
      </c>
      <c r="D15" s="553">
        <v>29</v>
      </c>
      <c r="E15" s="818">
        <f t="shared" si="0"/>
        <v>41.907514450867048</v>
      </c>
      <c r="G15" s="651"/>
      <c r="H15" s="652"/>
    </row>
    <row r="16" spans="1:8" s="549" customFormat="1" ht="18.75">
      <c r="A16" s="191" t="s">
        <v>309</v>
      </c>
      <c r="B16" s="426" t="s">
        <v>85</v>
      </c>
      <c r="C16" s="553">
        <v>173</v>
      </c>
      <c r="D16" s="553">
        <v>94.5</v>
      </c>
      <c r="E16" s="818">
        <f t="shared" si="0"/>
        <v>54.624277456647398</v>
      </c>
      <c r="G16" s="651"/>
      <c r="H16" s="652"/>
    </row>
    <row r="17" spans="1:8" s="549" customFormat="1" ht="18.75">
      <c r="A17" s="191" t="s">
        <v>307</v>
      </c>
      <c r="B17" s="426" t="s">
        <v>86</v>
      </c>
      <c r="C17" s="553">
        <v>69.2</v>
      </c>
      <c r="D17" s="553">
        <v>0</v>
      </c>
      <c r="E17" s="818">
        <f t="shared" si="0"/>
        <v>0</v>
      </c>
      <c r="G17" s="651"/>
      <c r="H17" s="652"/>
    </row>
    <row r="18" spans="1:8" s="549" customFormat="1" ht="18.75">
      <c r="A18" s="191" t="s">
        <v>305</v>
      </c>
      <c r="B18" s="426" t="s">
        <v>87</v>
      </c>
      <c r="C18" s="553">
        <v>103.8</v>
      </c>
      <c r="D18" s="553">
        <v>0</v>
      </c>
      <c r="E18" s="818">
        <f t="shared" si="0"/>
        <v>0</v>
      </c>
      <c r="G18" s="655"/>
      <c r="H18" s="655"/>
    </row>
    <row r="19" spans="1:8" s="549" customFormat="1" ht="18.75">
      <c r="A19" s="191" t="s">
        <v>303</v>
      </c>
      <c r="B19" s="426" t="s">
        <v>88</v>
      </c>
      <c r="C19" s="553">
        <v>39460</v>
      </c>
      <c r="D19" s="553">
        <v>28485.3</v>
      </c>
      <c r="E19" s="818">
        <f t="shared" si="0"/>
        <v>72.187785098834254</v>
      </c>
      <c r="G19" s="655"/>
      <c r="H19" s="655"/>
    </row>
    <row r="20" spans="1:8" s="549" customFormat="1" ht="18.75">
      <c r="A20" s="191"/>
      <c r="B20" s="192" t="s">
        <v>89</v>
      </c>
      <c r="C20" s="405">
        <f>C9+C12+C15+C16+C17+C18+C19</f>
        <v>40013.599999999999</v>
      </c>
      <c r="D20" s="405">
        <f>D9+D12+D15+D16+D17+D18+D19</f>
        <v>28624.6</v>
      </c>
      <c r="E20" s="554">
        <f t="shared" si="0"/>
        <v>71.537177359697708</v>
      </c>
    </row>
    <row r="21" spans="1:8" ht="18.75">
      <c r="A21" s="545"/>
      <c r="B21" s="112"/>
      <c r="C21" s="111"/>
      <c r="D21" s="110"/>
      <c r="E21" s="110"/>
    </row>
    <row r="22" spans="1:8" ht="18.75">
      <c r="A22" s="857" t="s">
        <v>92</v>
      </c>
      <c r="B22" s="857"/>
      <c r="C22" s="857"/>
      <c r="D22" s="857"/>
      <c r="E22" s="857"/>
    </row>
    <row r="26" spans="1:8">
      <c r="C26" s="654"/>
      <c r="D26" s="654"/>
    </row>
  </sheetData>
  <mergeCells count="4">
    <mergeCell ref="B5:C5"/>
    <mergeCell ref="A6:E6"/>
    <mergeCell ref="A7:E7"/>
    <mergeCell ref="A22:E22"/>
  </mergeCells>
  <pageMargins left="0.98425196850393704" right="0.39370078740157483" top="0.94488188976377963" bottom="0.74803149606299213" header="0.39370078740157483" footer="0.31496062992125984"/>
  <pageSetup paperSize="9" orientation="portrait" r:id="rId1"/>
  <headerFooter differentFirst="1">
    <oddHeader>&amp;C&amp;P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theme="0"/>
  </sheetPr>
  <dimension ref="A1:G18"/>
  <sheetViews>
    <sheetView topLeftCell="A3" workbookViewId="0">
      <selection activeCell="A3" sqref="A3:XFD6"/>
    </sheetView>
  </sheetViews>
  <sheetFormatPr defaultColWidth="9.140625" defaultRowHeight="18.75"/>
  <cols>
    <col min="1" max="1" width="4.7109375" style="113" customWidth="1"/>
    <col min="2" max="2" width="39.7109375" style="112" customWidth="1"/>
    <col min="3" max="3" width="14.5703125" style="111" customWidth="1"/>
    <col min="4" max="4" width="14.5703125" style="110" customWidth="1"/>
    <col min="5" max="5" width="13" style="110" customWidth="1"/>
    <col min="6" max="6" width="9.140625" style="110"/>
    <col min="7" max="7" width="14" style="110" customWidth="1"/>
    <col min="8" max="16384" width="9.140625" style="110"/>
  </cols>
  <sheetData>
    <row r="1" spans="1:7" s="123" customFormat="1" ht="264.75" hidden="1" customHeight="1">
      <c r="A1" s="126" t="s">
        <v>318</v>
      </c>
      <c r="B1" s="125" t="s">
        <v>317</v>
      </c>
      <c r="C1" s="124" t="s">
        <v>341</v>
      </c>
    </row>
    <row r="2" spans="1:7" s="117" customFormat="1" ht="409.5" hidden="1">
      <c r="A2" s="122" t="s">
        <v>318</v>
      </c>
      <c r="B2" s="121" t="s">
        <v>317</v>
      </c>
      <c r="C2" s="120" t="s">
        <v>340</v>
      </c>
    </row>
    <row r="3" spans="1:7" s="311" customFormat="1">
      <c r="A3" s="846"/>
      <c r="B3" s="837"/>
      <c r="C3" s="841" t="s">
        <v>833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117" customFormat="1">
      <c r="A7" s="13"/>
      <c r="B7" s="859"/>
      <c r="C7" s="859"/>
    </row>
    <row r="8" spans="1:7" s="117" customFormat="1">
      <c r="A8" s="863" t="s">
        <v>90</v>
      </c>
      <c r="B8" s="863"/>
      <c r="C8" s="863"/>
      <c r="D8" s="858"/>
      <c r="E8" s="858"/>
    </row>
    <row r="9" spans="1:7" s="117" customFormat="1" ht="81" customHeight="1">
      <c r="A9" s="924" t="s">
        <v>681</v>
      </c>
      <c r="B9" s="924"/>
      <c r="C9" s="924"/>
      <c r="D9" s="924"/>
      <c r="E9" s="924"/>
    </row>
    <row r="10" spans="1:7" s="117" customFormat="1" ht="85.5" customHeight="1">
      <c r="A10" s="401" t="s">
        <v>0</v>
      </c>
      <c r="B10" s="51" t="s">
        <v>352</v>
      </c>
      <c r="C10" s="51" t="s">
        <v>320</v>
      </c>
      <c r="D10" s="119" t="s">
        <v>321</v>
      </c>
      <c r="E10" s="118" t="s">
        <v>322</v>
      </c>
    </row>
    <row r="11" spans="1:7">
      <c r="A11" s="115" t="s">
        <v>315</v>
      </c>
      <c r="B11" s="114" t="s">
        <v>88</v>
      </c>
      <c r="C11" s="555">
        <v>527261.59</v>
      </c>
      <c r="D11" s="555">
        <v>413007.2</v>
      </c>
      <c r="E11" s="151">
        <f>D11/C11*100</f>
        <v>78.330606255615933</v>
      </c>
    </row>
    <row r="12" spans="1:7">
      <c r="A12" s="115"/>
      <c r="B12" s="114" t="s">
        <v>89</v>
      </c>
      <c r="C12" s="555">
        <f>C11</f>
        <v>527261.59</v>
      </c>
      <c r="D12" s="555">
        <f>D11</f>
        <v>413007.2</v>
      </c>
      <c r="E12" s="151">
        <f>D12/C12*100</f>
        <v>78.330606255615933</v>
      </c>
    </row>
    <row r="14" spans="1:7">
      <c r="A14" s="857" t="s">
        <v>92</v>
      </c>
      <c r="B14" s="857"/>
      <c r="C14" s="857"/>
      <c r="D14" s="858"/>
      <c r="E14" s="858"/>
    </row>
    <row r="18" spans="3:4">
      <c r="C18" s="656"/>
      <c r="D18" s="656"/>
    </row>
  </sheetData>
  <customSheetViews>
    <customSheetView guid="{4165943C-756F-4CCF-9247-CE2CFD5C8A6E}" showPageBreaks="1" hiddenRows="1" topLeftCell="A3">
      <selection activeCell="K7" sqref="K7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</customSheetView>
    <customSheetView guid="{ACD9C512-63C9-4003-B6FE-104619FB99E9}" hiddenRows="1" topLeftCell="A3">
      <selection activeCell="D25" sqref="D25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B576D719-61CB-4288-93D5-A83B12AD9238}" showPageBreaks="1" hiddenRows="1" topLeftCell="A3">
      <selection activeCell="A6" sqref="A6:E6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</customSheetView>
    <customSheetView guid="{9FFDC49B-567C-47F9-93E0-A54EE725B9D9}" hiddenRows="1" topLeftCell="A3">
      <selection activeCell="G9" sqref="G9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</customSheetView>
    <customSheetView guid="{B9701563-F2EF-4C17-B079-4522B0CA7DD0}" hiddenRows="1" topLeftCell="A3">
      <selection activeCell="G9" sqref="G9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</customSheetView>
    <customSheetView guid="{EC5ECEBF-80FC-40BF-929A-770EFCFFC9BA}" hiddenRows="1" topLeftCell="A3">
      <selection activeCell="G9" sqref="G9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</customSheetView>
    <customSheetView guid="{6F7F94C3-6637-4894-B83A-C8AF9202C62B}" hiddenRows="1" topLeftCell="A3">
      <selection activeCell="G9" sqref="G9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  <customSheetView guid="{5C07212E-82C1-4D83-BD39-AC2BD6D97870}" showPageBreaks="1" hiddenRows="1" topLeftCell="A3">
      <selection activeCell="G7" sqref="G7"/>
      <pageMargins left="0.70866141732283472" right="0.31496062992125984" top="0.74803149606299213" bottom="0.74803149606299213" header="0.31496062992125984" footer="0.31496062992125984"/>
      <pageSetup paperSize="9" orientation="portrait" r:id="rId8"/>
      <headerFooter differentFirst="1">
        <oddHeader>&amp;C&amp;N</oddHeader>
      </headerFooter>
    </customSheetView>
    <customSheetView guid="{D3711D91-0EFF-403F-B1CB-699C878CEC92}" hiddenRows="1" topLeftCell="A3">
      <selection activeCell="K7" sqref="K7"/>
      <pageMargins left="0.70866141732283472" right="0.31496062992125984" top="0.74803149606299213" bottom="0.74803149606299213" header="0.31496062992125984" footer="0.31496062992125984"/>
      <pageSetup paperSize="9" orientation="portrait" r:id="rId9"/>
      <headerFooter differentFirst="1">
        <oddHeader>&amp;C&amp;N</oddHeader>
      </headerFooter>
    </customSheetView>
  </customSheetViews>
  <mergeCells count="4">
    <mergeCell ref="A9:E9"/>
    <mergeCell ref="A8:E8"/>
    <mergeCell ref="A14:E14"/>
    <mergeCell ref="B7:C7"/>
  </mergeCells>
  <pageMargins left="0.9055118110236221" right="0.39370078740157483" top="0.82677165354330717" bottom="0.74803149606299213" header="0.39370078740157483" footer="0.31496062992125984"/>
  <pageSetup paperSize="9" orientation="portrait" r:id="rId10"/>
  <headerFooter differentFirst="1">
    <oddHeader>&amp;C&amp;N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theme="0"/>
  </sheetPr>
  <dimension ref="A1:G15"/>
  <sheetViews>
    <sheetView topLeftCell="A3" workbookViewId="0">
      <selection activeCell="B11" sqref="B11"/>
    </sheetView>
  </sheetViews>
  <sheetFormatPr defaultColWidth="9.140625" defaultRowHeight="18.75"/>
  <cols>
    <col min="1" max="1" width="4.7109375" style="113" customWidth="1"/>
    <col min="2" max="2" width="39.42578125" style="112" customWidth="1"/>
    <col min="3" max="3" width="14.5703125" style="111" customWidth="1"/>
    <col min="4" max="4" width="14.5703125" style="110" customWidth="1"/>
    <col min="5" max="5" width="13" style="110" customWidth="1"/>
    <col min="6" max="16384" width="9.140625" style="110"/>
  </cols>
  <sheetData>
    <row r="1" spans="1:7" s="123" customFormat="1" ht="264.75" hidden="1" customHeight="1">
      <c r="A1" s="126" t="s">
        <v>318</v>
      </c>
      <c r="B1" s="125" t="s">
        <v>317</v>
      </c>
      <c r="C1" s="124" t="s">
        <v>341</v>
      </c>
    </row>
    <row r="2" spans="1:7" s="117" customFormat="1" ht="409.5" hidden="1">
      <c r="A2" s="122" t="s">
        <v>318</v>
      </c>
      <c r="B2" s="121" t="s">
        <v>317</v>
      </c>
      <c r="C2" s="120" t="s">
        <v>340</v>
      </c>
    </row>
    <row r="3" spans="1:7" s="311" customFormat="1">
      <c r="A3" s="846"/>
      <c r="B3" s="837"/>
      <c r="C3" s="841" t="s">
        <v>834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117" customFormat="1">
      <c r="A7" s="122"/>
      <c r="B7" s="121"/>
      <c r="C7" s="120"/>
    </row>
    <row r="8" spans="1:7" s="117" customFormat="1">
      <c r="A8" s="13"/>
      <c r="B8" s="859"/>
      <c r="C8" s="859"/>
    </row>
    <row r="9" spans="1:7" s="117" customFormat="1">
      <c r="A9" s="863" t="s">
        <v>90</v>
      </c>
      <c r="B9" s="863"/>
      <c r="C9" s="863"/>
      <c r="D9" s="858"/>
      <c r="E9" s="858"/>
    </row>
    <row r="10" spans="1:7" s="117" customFormat="1" ht="93" customHeight="1">
      <c r="A10" s="924" t="s">
        <v>783</v>
      </c>
      <c r="B10" s="924"/>
      <c r="C10" s="924"/>
      <c r="D10" s="924"/>
      <c r="E10" s="924"/>
    </row>
    <row r="11" spans="1:7" s="117" customFormat="1" ht="85.5" customHeight="1">
      <c r="A11" s="51" t="s">
        <v>0</v>
      </c>
      <c r="B11" s="51" t="s">
        <v>352</v>
      </c>
      <c r="C11" s="51" t="s">
        <v>320</v>
      </c>
      <c r="D11" s="119" t="s">
        <v>571</v>
      </c>
      <c r="E11" s="118" t="s">
        <v>322</v>
      </c>
    </row>
    <row r="12" spans="1:7">
      <c r="A12" s="115" t="s">
        <v>315</v>
      </c>
      <c r="B12" s="114" t="s">
        <v>237</v>
      </c>
      <c r="C12" s="821">
        <v>72504</v>
      </c>
      <c r="D12" s="821">
        <v>72504</v>
      </c>
      <c r="E12" s="822">
        <v>100</v>
      </c>
    </row>
    <row r="13" spans="1:7">
      <c r="A13" s="115"/>
      <c r="B13" s="114" t="s">
        <v>89</v>
      </c>
      <c r="C13" s="821">
        <f>C12</f>
        <v>72504</v>
      </c>
      <c r="D13" s="821">
        <f>D12</f>
        <v>72504</v>
      </c>
      <c r="E13" s="822">
        <v>100</v>
      </c>
    </row>
    <row r="15" spans="1:7">
      <c r="A15" s="857" t="s">
        <v>92</v>
      </c>
      <c r="B15" s="857"/>
      <c r="C15" s="857"/>
      <c r="D15" s="858"/>
      <c r="E15" s="858"/>
    </row>
  </sheetData>
  <customSheetViews>
    <customSheetView guid="{4165943C-756F-4CCF-9247-CE2CFD5C8A6E}" showPageBreaks="1" hiddenRows="1" topLeftCell="A3">
      <selection activeCell="A6" sqref="A6:E6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</customSheetView>
    <customSheetView guid="{ACD9C512-63C9-4003-B6FE-104619FB99E9}" hiddenRows="1" topLeftCell="A3">
      <selection activeCell="D25" sqref="D25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B576D719-61CB-4288-93D5-A83B12AD9238}" hiddenRows="1" topLeftCell="A3">
      <selection activeCell="B7" sqref="B7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</customSheetView>
    <customSheetView guid="{9FFDC49B-567C-47F9-93E0-A54EE725B9D9}" hiddenRows="1" topLeftCell="A3">
      <selection activeCell="E9" sqref="E9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</customSheetView>
    <customSheetView guid="{B9701563-F2EF-4C17-B079-4522B0CA7DD0}" hiddenRows="1" topLeftCell="A3">
      <selection activeCell="E9" sqref="E9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</customSheetView>
    <customSheetView guid="{EC5ECEBF-80FC-40BF-929A-770EFCFFC9BA}" hiddenRows="1" topLeftCell="A3">
      <selection activeCell="E9" sqref="E9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</customSheetView>
    <customSheetView guid="{6F7F94C3-6637-4894-B83A-C8AF9202C62B}" hiddenRows="1" topLeftCell="A3">
      <selection activeCell="E9" sqref="E9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  <customSheetView guid="{5C07212E-82C1-4D83-BD39-AC2BD6D97870}" hiddenRows="1" topLeftCell="A3">
      <selection activeCell="E9" sqref="E9"/>
      <pageMargins left="0.70866141732283472" right="0.31496062992125984" top="0.74803149606299213" bottom="0.74803149606299213" header="0.31496062992125984" footer="0.31496062992125984"/>
      <pageSetup paperSize="9" orientation="portrait" r:id="rId8"/>
      <headerFooter differentFirst="1">
        <oddHeader>&amp;C&amp;N</oddHeader>
      </headerFooter>
    </customSheetView>
    <customSheetView guid="{D3711D91-0EFF-403F-B1CB-699C878CEC92}" hiddenRows="1" topLeftCell="A3">
      <selection activeCell="A6" sqref="A6:E6"/>
      <pageMargins left="0.70866141732283472" right="0.31496062992125984" top="0.74803149606299213" bottom="0.74803149606299213" header="0.31496062992125984" footer="0.31496062992125984"/>
      <pageSetup paperSize="9" orientation="portrait" r:id="rId9"/>
      <headerFooter differentFirst="1">
        <oddHeader>&amp;C&amp;N</oddHeader>
      </headerFooter>
    </customSheetView>
  </customSheetViews>
  <mergeCells count="4">
    <mergeCell ref="A10:E10"/>
    <mergeCell ref="A9:E9"/>
    <mergeCell ref="A15:E15"/>
    <mergeCell ref="B8:C8"/>
  </mergeCells>
  <pageMargins left="1.0236220472440944" right="0.39370078740157483" top="0.98425196850393704" bottom="0.78740157480314965" header="0.43307086614173229" footer="0.31496062992125984"/>
  <pageSetup paperSize="9" orientation="portrait" r:id="rId10"/>
  <headerFooter differentFirst="1">
    <oddHeader>&amp;C&amp;N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theme="0"/>
  </sheetPr>
  <dimension ref="A1:G21"/>
  <sheetViews>
    <sheetView topLeftCell="A3" workbookViewId="0">
      <selection activeCell="G17" sqref="G17"/>
    </sheetView>
  </sheetViews>
  <sheetFormatPr defaultColWidth="9.140625" defaultRowHeight="18.75"/>
  <cols>
    <col min="1" max="1" width="4.7109375" style="548" customWidth="1"/>
    <col min="2" max="2" width="39.28515625" style="93" customWidth="1"/>
    <col min="3" max="3" width="14.5703125" style="92" customWidth="1"/>
    <col min="4" max="4" width="14.5703125" style="91" customWidth="1"/>
    <col min="5" max="5" width="13" style="91" customWidth="1"/>
    <col min="6" max="16384" width="9.140625" style="91"/>
  </cols>
  <sheetData>
    <row r="1" spans="1:7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7" s="99" customFormat="1" ht="409.5" hidden="1">
      <c r="A2" s="102" t="s">
        <v>318</v>
      </c>
      <c r="B2" s="101" t="s">
        <v>317</v>
      </c>
      <c r="C2" s="100" t="s">
        <v>340</v>
      </c>
    </row>
    <row r="3" spans="1:7" s="311" customFormat="1">
      <c r="A3" s="846"/>
      <c r="B3" s="837"/>
      <c r="C3" s="841" t="s">
        <v>835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99" customFormat="1" ht="39.75" customHeight="1">
      <c r="A7" s="13"/>
      <c r="B7" s="859"/>
      <c r="C7" s="859"/>
    </row>
    <row r="8" spans="1:7" s="99" customFormat="1">
      <c r="A8" s="863" t="s">
        <v>90</v>
      </c>
      <c r="B8" s="863"/>
      <c r="C8" s="863"/>
      <c r="D8" s="883"/>
      <c r="E8" s="883"/>
    </row>
    <row r="9" spans="1:7" s="99" customFormat="1" ht="117.75" customHeight="1">
      <c r="A9" s="861" t="s">
        <v>858</v>
      </c>
      <c r="B9" s="861"/>
      <c r="C9" s="861"/>
      <c r="D9" s="882"/>
      <c r="E9" s="882"/>
    </row>
    <row r="10" spans="1:7" s="99" customFormat="1" ht="3" customHeight="1">
      <c r="A10" s="547"/>
      <c r="B10" s="547"/>
      <c r="C10" s="547"/>
      <c r="D10" s="107"/>
      <c r="E10" s="107"/>
    </row>
    <row r="11" spans="1:7" s="99" customFormat="1" ht="85.5" customHeight="1">
      <c r="A11" s="546" t="s">
        <v>0</v>
      </c>
      <c r="B11" s="546" t="s">
        <v>469</v>
      </c>
      <c r="C11" s="546" t="s">
        <v>320</v>
      </c>
      <c r="D11" s="90" t="s">
        <v>321</v>
      </c>
      <c r="E11" s="89" t="s">
        <v>322</v>
      </c>
    </row>
    <row r="12" spans="1:7">
      <c r="A12" s="191" t="s">
        <v>315</v>
      </c>
      <c r="B12" s="556" t="s">
        <v>104</v>
      </c>
      <c r="C12" s="405">
        <f>C14</f>
        <v>27008.6</v>
      </c>
      <c r="D12" s="405">
        <f>D14</f>
        <v>5994</v>
      </c>
      <c r="E12" s="135">
        <f>D12/C12*100</f>
        <v>22.192931140451559</v>
      </c>
    </row>
    <row r="13" spans="1:7">
      <c r="A13" s="191"/>
      <c r="B13" s="25" t="s">
        <v>1</v>
      </c>
      <c r="C13" s="405"/>
      <c r="D13" s="544"/>
      <c r="E13" s="135"/>
    </row>
    <row r="14" spans="1:7" ht="17.25" customHeight="1">
      <c r="A14" s="191" t="s">
        <v>151</v>
      </c>
      <c r="B14" s="404" t="s">
        <v>465</v>
      </c>
      <c r="C14" s="405">
        <v>27008.6</v>
      </c>
      <c r="D14" s="544">
        <v>5994</v>
      </c>
      <c r="E14" s="135">
        <f t="shared" ref="E14" si="0">D14/C14*100</f>
        <v>22.192931140451559</v>
      </c>
    </row>
    <row r="15" spans="1:7">
      <c r="A15" s="98"/>
      <c r="B15" s="97" t="s">
        <v>89</v>
      </c>
      <c r="C15" s="544">
        <f>C12</f>
        <v>27008.6</v>
      </c>
      <c r="D15" s="544">
        <f>D12</f>
        <v>5994</v>
      </c>
      <c r="E15" s="135">
        <f>D15/C15*100</f>
        <v>22.192931140451559</v>
      </c>
    </row>
    <row r="17" spans="1:5">
      <c r="A17" s="884" t="s">
        <v>92</v>
      </c>
      <c r="B17" s="884"/>
      <c r="C17" s="884"/>
      <c r="D17" s="883"/>
      <c r="E17" s="883"/>
    </row>
    <row r="21" spans="1:5">
      <c r="C21" s="566"/>
      <c r="D21" s="566"/>
    </row>
  </sheetData>
  <mergeCells count="4">
    <mergeCell ref="B7:C7"/>
    <mergeCell ref="A8:E8"/>
    <mergeCell ref="A9:E9"/>
    <mergeCell ref="A17:E17"/>
  </mergeCells>
  <pageMargins left="0.9055118110236221" right="0.39370078740157483" top="0.94488188976377963" bottom="0.74803149606299213" header="0.43307086614173229" footer="0.31496062992125984"/>
  <pageSetup paperSize="9" orientation="portrait" r:id="rId1"/>
  <headerFooter differentFirst="1">
    <oddHeader>&amp;C&amp;P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theme="0"/>
  </sheetPr>
  <dimension ref="A1:G19"/>
  <sheetViews>
    <sheetView topLeftCell="A3" workbookViewId="0">
      <selection activeCell="J11" sqref="J11"/>
    </sheetView>
  </sheetViews>
  <sheetFormatPr defaultColWidth="9.140625" defaultRowHeight="18.75"/>
  <cols>
    <col min="1" max="1" width="4.7109375" style="552" customWidth="1"/>
    <col min="2" max="2" width="39.28515625" style="93" customWidth="1"/>
    <col min="3" max="3" width="15.42578125" style="92" customWidth="1"/>
    <col min="4" max="4" width="14.5703125" style="91" customWidth="1"/>
    <col min="5" max="5" width="13" style="91" customWidth="1"/>
    <col min="6" max="16384" width="9.140625" style="91"/>
  </cols>
  <sheetData>
    <row r="1" spans="1:7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7" s="99" customFormat="1" ht="409.5" hidden="1">
      <c r="A2" s="102" t="s">
        <v>318</v>
      </c>
      <c r="B2" s="101" t="s">
        <v>317</v>
      </c>
      <c r="C2" s="100" t="s">
        <v>340</v>
      </c>
    </row>
    <row r="3" spans="1:7" s="311" customFormat="1">
      <c r="A3" s="846"/>
      <c r="B3" s="837"/>
      <c r="C3" s="841" t="s">
        <v>836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99" customFormat="1" ht="35.25" customHeight="1">
      <c r="A7" s="13"/>
      <c r="B7" s="859"/>
      <c r="C7" s="859"/>
    </row>
    <row r="8" spans="1:7" s="99" customFormat="1">
      <c r="A8" s="863" t="s">
        <v>90</v>
      </c>
      <c r="B8" s="863"/>
      <c r="C8" s="863"/>
      <c r="D8" s="883"/>
      <c r="E8" s="883"/>
    </row>
    <row r="9" spans="1:7" s="99" customFormat="1" ht="58.5" customHeight="1">
      <c r="A9" s="861" t="s">
        <v>686</v>
      </c>
      <c r="B9" s="861"/>
      <c r="C9" s="861"/>
      <c r="D9" s="882"/>
      <c r="E9" s="882"/>
    </row>
    <row r="10" spans="1:7" s="99" customFormat="1" ht="12" customHeight="1">
      <c r="A10" s="551"/>
      <c r="B10" s="551"/>
      <c r="C10" s="551"/>
      <c r="D10" s="107"/>
      <c r="E10" s="107"/>
    </row>
    <row r="11" spans="1:7" s="99" customFormat="1" ht="85.5" customHeight="1">
      <c r="A11" s="550" t="s">
        <v>0</v>
      </c>
      <c r="B11" s="838" t="s">
        <v>352</v>
      </c>
      <c r="C11" s="550" t="s">
        <v>320</v>
      </c>
      <c r="D11" s="90" t="s">
        <v>321</v>
      </c>
      <c r="E11" s="89" t="s">
        <v>322</v>
      </c>
    </row>
    <row r="12" spans="1:7">
      <c r="A12" s="150" t="s">
        <v>315</v>
      </c>
      <c r="B12" s="114" t="s">
        <v>237</v>
      </c>
      <c r="C12" s="515">
        <v>46388</v>
      </c>
      <c r="D12" s="515">
        <v>46388</v>
      </c>
      <c r="E12" s="135">
        <f t="shared" ref="E12:E13" si="0">D12/C12*100</f>
        <v>100</v>
      </c>
    </row>
    <row r="13" spans="1:7">
      <c r="A13" s="150" t="s">
        <v>313</v>
      </c>
      <c r="B13" s="186" t="s">
        <v>87</v>
      </c>
      <c r="C13" s="515">
        <v>65086.3</v>
      </c>
      <c r="D13" s="515">
        <v>65086.3</v>
      </c>
      <c r="E13" s="135">
        <f t="shared" si="0"/>
        <v>100</v>
      </c>
    </row>
    <row r="14" spans="1:7">
      <c r="A14" s="98"/>
      <c r="B14" s="97" t="s">
        <v>89</v>
      </c>
      <c r="C14" s="515">
        <f>SUM(C12:C13)</f>
        <v>111474.3</v>
      </c>
      <c r="D14" s="515">
        <f>SUM(D12:D13)</f>
        <v>111474.3</v>
      </c>
      <c r="E14" s="135">
        <f>D14/C14*100</f>
        <v>100</v>
      </c>
    </row>
    <row r="16" spans="1:7">
      <c r="A16" s="884" t="s">
        <v>92</v>
      </c>
      <c r="B16" s="884"/>
      <c r="C16" s="884"/>
      <c r="D16" s="883"/>
      <c r="E16" s="883"/>
    </row>
    <row r="18" spans="3:4">
      <c r="C18" s="619"/>
      <c r="D18" s="619"/>
    </row>
    <row r="19" spans="3:4">
      <c r="C19" s="657"/>
      <c r="D19" s="657"/>
    </row>
  </sheetData>
  <mergeCells count="4">
    <mergeCell ref="B7:C7"/>
    <mergeCell ref="A8:E8"/>
    <mergeCell ref="A9:E9"/>
    <mergeCell ref="A16:E16"/>
  </mergeCells>
  <pageMargins left="0.9055118110236221" right="0.39370078740157483" top="0.98425196850393704" bottom="0.78740157480314965" header="0.39370078740157483" footer="0.31496062992125984"/>
  <pageSetup paperSize="9" orientation="portrait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/>
  </sheetPr>
  <dimension ref="A1:J58"/>
  <sheetViews>
    <sheetView topLeftCell="A13" workbookViewId="0">
      <selection activeCell="B33" sqref="B33"/>
    </sheetView>
  </sheetViews>
  <sheetFormatPr defaultColWidth="9.140625" defaultRowHeight="18.75"/>
  <cols>
    <col min="1" max="1" width="6" style="64" customWidth="1"/>
    <col min="2" max="2" width="43.42578125" style="63" customWidth="1"/>
    <col min="3" max="3" width="14.42578125" style="76" customWidth="1"/>
    <col min="4" max="4" width="13.140625" style="61" customWidth="1"/>
    <col min="5" max="5" width="13" style="61" customWidth="1"/>
    <col min="6" max="6" width="15.42578125" style="61" customWidth="1"/>
    <col min="7" max="7" width="23.140625" style="569" customWidth="1"/>
    <col min="8" max="8" width="21" style="61" customWidth="1"/>
    <col min="9" max="16384" width="9.140625" style="61"/>
  </cols>
  <sheetData>
    <row r="1" spans="1:10" s="72" customFormat="1" ht="264.75" hidden="1" customHeight="1">
      <c r="A1" s="75" t="s">
        <v>318</v>
      </c>
      <c r="B1" s="74" t="s">
        <v>317</v>
      </c>
      <c r="C1" s="88" t="s">
        <v>341</v>
      </c>
      <c r="G1" s="567"/>
    </row>
    <row r="2" spans="1:10" s="81" customFormat="1" ht="409.5" hidden="1">
      <c r="A2" s="87" t="s">
        <v>318</v>
      </c>
      <c r="B2" s="86" t="s">
        <v>317</v>
      </c>
      <c r="C2" s="85" t="s">
        <v>340</v>
      </c>
      <c r="G2" s="617"/>
    </row>
    <row r="3" spans="1:10" s="11" customFormat="1">
      <c r="A3" s="831"/>
      <c r="B3" s="828"/>
      <c r="C3" s="841" t="s">
        <v>792</v>
      </c>
      <c r="D3" s="828"/>
      <c r="E3" s="828"/>
    </row>
    <row r="4" spans="1:10" s="11" customFormat="1">
      <c r="A4" s="831"/>
      <c r="B4" s="828"/>
      <c r="C4" s="841" t="s">
        <v>785</v>
      </c>
      <c r="D4" s="828"/>
      <c r="E4" s="828"/>
    </row>
    <row r="5" spans="1:10" s="11" customFormat="1">
      <c r="A5" s="831"/>
      <c r="B5" s="828"/>
      <c r="C5" s="841" t="s">
        <v>786</v>
      </c>
      <c r="D5" s="828"/>
      <c r="E5" s="828"/>
    </row>
    <row r="6" spans="1:10" s="11" customFormat="1">
      <c r="A6" s="13"/>
      <c r="B6" s="842"/>
      <c r="C6" s="841" t="s">
        <v>788</v>
      </c>
    </row>
    <row r="7" spans="1:10" s="81" customFormat="1" ht="18.75" customHeight="1">
      <c r="A7" s="887"/>
      <c r="B7" s="888"/>
      <c r="C7" s="888"/>
      <c r="E7" s="84"/>
      <c r="F7" s="84"/>
      <c r="G7" s="670"/>
    </row>
    <row r="8" spans="1:10" s="81" customFormat="1">
      <c r="A8" s="863" t="s">
        <v>90</v>
      </c>
      <c r="B8" s="863"/>
      <c r="C8" s="863"/>
      <c r="D8" s="865"/>
      <c r="E8" s="865"/>
      <c r="G8" s="617"/>
    </row>
    <row r="9" spans="1:10" s="81" customFormat="1" ht="78.75" customHeight="1">
      <c r="A9" s="880" t="s">
        <v>765</v>
      </c>
      <c r="B9" s="880"/>
      <c r="C9" s="880"/>
      <c r="D9" s="881"/>
      <c r="E9" s="881"/>
      <c r="G9" s="617"/>
    </row>
    <row r="10" spans="1:10" s="81" customFormat="1" ht="10.5" hidden="1" customHeight="1">
      <c r="A10" s="83"/>
      <c r="B10" s="13"/>
      <c r="C10" s="82"/>
      <c r="G10" s="617"/>
    </row>
    <row r="11" spans="1:10" s="80" customFormat="1" ht="15.75" customHeight="1">
      <c r="A11" s="889" t="s">
        <v>344</v>
      </c>
      <c r="B11" s="869" t="s">
        <v>441</v>
      </c>
      <c r="C11" s="869" t="s">
        <v>320</v>
      </c>
      <c r="D11" s="871" t="s">
        <v>321</v>
      </c>
      <c r="E11" s="872" t="s">
        <v>322</v>
      </c>
      <c r="G11" s="671"/>
    </row>
    <row r="12" spans="1:10" s="80" customFormat="1" ht="72" customHeight="1">
      <c r="A12" s="890"/>
      <c r="B12" s="869"/>
      <c r="C12" s="870"/>
      <c r="D12" s="870"/>
      <c r="E12" s="870"/>
      <c r="G12" s="671"/>
    </row>
    <row r="13" spans="1:10" s="78" customFormat="1" ht="20.25" customHeight="1">
      <c r="A13" s="79" t="s">
        <v>315</v>
      </c>
      <c r="B13" s="849" t="s">
        <v>308</v>
      </c>
      <c r="C13" s="680">
        <v>580.30000000000007</v>
      </c>
      <c r="D13" s="680">
        <v>580.30000000000007</v>
      </c>
      <c r="E13" s="8">
        <f>D13/C13*100</f>
        <v>100</v>
      </c>
      <c r="G13" s="610"/>
    </row>
    <row r="14" spans="1:10">
      <c r="A14" s="79" t="s">
        <v>313</v>
      </c>
      <c r="B14" s="669" t="s">
        <v>306</v>
      </c>
      <c r="C14" s="680">
        <v>3337</v>
      </c>
      <c r="D14" s="680">
        <v>3337</v>
      </c>
      <c r="E14" s="8">
        <f t="shared" ref="E14:E51" si="0">D14/C14*100</f>
        <v>100</v>
      </c>
      <c r="I14" s="78"/>
      <c r="J14" s="78"/>
    </row>
    <row r="15" spans="1:10">
      <c r="A15" s="79" t="s">
        <v>311</v>
      </c>
      <c r="B15" s="669" t="s">
        <v>304</v>
      </c>
      <c r="C15" s="680">
        <v>813.7</v>
      </c>
      <c r="D15" s="680">
        <v>813.7</v>
      </c>
      <c r="E15" s="8">
        <f t="shared" si="0"/>
        <v>100</v>
      </c>
      <c r="I15" s="78"/>
      <c r="J15" s="78"/>
    </row>
    <row r="16" spans="1:10" s="78" customFormat="1" ht="18.75" customHeight="1">
      <c r="A16" s="79" t="s">
        <v>309</v>
      </c>
      <c r="B16" s="669" t="s">
        <v>300</v>
      </c>
      <c r="C16" s="680">
        <v>1202.3</v>
      </c>
      <c r="D16" s="680">
        <v>1202.3</v>
      </c>
      <c r="E16" s="8">
        <f t="shared" si="0"/>
        <v>100</v>
      </c>
      <c r="G16" s="610"/>
    </row>
    <row r="17" spans="1:10">
      <c r="A17" s="79" t="s">
        <v>307</v>
      </c>
      <c r="B17" s="669" t="s">
        <v>100</v>
      </c>
      <c r="C17" s="680">
        <v>572.1</v>
      </c>
      <c r="D17" s="680">
        <v>572.1</v>
      </c>
      <c r="E17" s="8">
        <f t="shared" si="0"/>
        <v>100</v>
      </c>
      <c r="I17" s="78"/>
      <c r="J17" s="78"/>
    </row>
    <row r="18" spans="1:10">
      <c r="A18" s="669"/>
      <c r="B18" s="197" t="s">
        <v>1</v>
      </c>
      <c r="C18" s="669"/>
      <c r="D18" s="669"/>
      <c r="E18" s="669"/>
      <c r="I18" s="78"/>
      <c r="J18" s="78"/>
    </row>
    <row r="19" spans="1:10">
      <c r="A19" s="79" t="s">
        <v>162</v>
      </c>
      <c r="B19" s="679" t="s">
        <v>18</v>
      </c>
      <c r="C19" s="680">
        <v>572.1</v>
      </c>
      <c r="D19" s="680">
        <v>572.1</v>
      </c>
      <c r="E19" s="8">
        <f>D19/C19*100</f>
        <v>100</v>
      </c>
      <c r="I19" s="78"/>
      <c r="J19" s="78"/>
    </row>
    <row r="20" spans="1:10">
      <c r="A20" s="79" t="s">
        <v>305</v>
      </c>
      <c r="B20" s="669" t="s">
        <v>103</v>
      </c>
      <c r="C20" s="680">
        <v>4573.8</v>
      </c>
      <c r="D20" s="680">
        <v>4573.8</v>
      </c>
      <c r="E20" s="8">
        <f t="shared" si="0"/>
        <v>100</v>
      </c>
      <c r="I20" s="78"/>
      <c r="J20" s="78"/>
    </row>
    <row r="21" spans="1:10">
      <c r="A21" s="79"/>
      <c r="B21" s="669" t="s">
        <v>1</v>
      </c>
      <c r="C21" s="680"/>
      <c r="D21" s="680"/>
      <c r="E21" s="8"/>
      <c r="I21" s="78"/>
      <c r="J21" s="78"/>
    </row>
    <row r="22" spans="1:10">
      <c r="A22" s="79" t="s">
        <v>163</v>
      </c>
      <c r="B22" s="669" t="s">
        <v>460</v>
      </c>
      <c r="C22" s="680">
        <v>1263.3</v>
      </c>
      <c r="D22" s="680">
        <v>1263.3</v>
      </c>
      <c r="E22" s="8">
        <f t="shared" si="0"/>
        <v>100</v>
      </c>
      <c r="I22" s="78"/>
      <c r="J22" s="78"/>
    </row>
    <row r="23" spans="1:10">
      <c r="A23" s="79" t="s">
        <v>164</v>
      </c>
      <c r="B23" s="669" t="s">
        <v>688</v>
      </c>
      <c r="C23" s="680">
        <v>1438.9</v>
      </c>
      <c r="D23" s="680">
        <v>1438.9</v>
      </c>
      <c r="E23" s="8">
        <f t="shared" si="0"/>
        <v>100</v>
      </c>
      <c r="I23" s="78"/>
      <c r="J23" s="78"/>
    </row>
    <row r="24" spans="1:10">
      <c r="A24" s="79" t="s">
        <v>165</v>
      </c>
      <c r="B24" s="669" t="s">
        <v>27</v>
      </c>
      <c r="C24" s="680">
        <v>1871.6</v>
      </c>
      <c r="D24" s="680">
        <v>1871.6</v>
      </c>
      <c r="E24" s="8">
        <f t="shared" si="0"/>
        <v>100</v>
      </c>
      <c r="I24" s="78"/>
      <c r="J24" s="78"/>
    </row>
    <row r="25" spans="1:10" ht="17.25" customHeight="1">
      <c r="A25" s="79" t="s">
        <v>303</v>
      </c>
      <c r="B25" s="669" t="s">
        <v>276</v>
      </c>
      <c r="C25" s="680">
        <v>837.80000000000007</v>
      </c>
      <c r="D25" s="680">
        <v>837.80000000000007</v>
      </c>
      <c r="E25" s="8">
        <f t="shared" si="0"/>
        <v>100</v>
      </c>
      <c r="I25" s="78"/>
      <c r="J25" s="78"/>
    </row>
    <row r="26" spans="1:10" s="78" customFormat="1">
      <c r="A26" s="79" t="s">
        <v>301</v>
      </c>
      <c r="B26" s="669" t="s">
        <v>274</v>
      </c>
      <c r="C26" s="680">
        <v>494.70000000000005</v>
      </c>
      <c r="D26" s="680">
        <v>494.70000000000005</v>
      </c>
      <c r="E26" s="8">
        <f t="shared" si="0"/>
        <v>100</v>
      </c>
      <c r="G26" s="610"/>
    </row>
    <row r="27" spans="1:10" s="78" customFormat="1">
      <c r="A27" s="79" t="s">
        <v>299</v>
      </c>
      <c r="B27" s="669" t="s">
        <v>113</v>
      </c>
      <c r="C27" s="680">
        <v>1712.2</v>
      </c>
      <c r="D27" s="680">
        <v>1712.2</v>
      </c>
      <c r="E27" s="8">
        <f t="shared" si="0"/>
        <v>100</v>
      </c>
      <c r="G27" s="610"/>
    </row>
    <row r="28" spans="1:10" s="78" customFormat="1">
      <c r="A28" s="79"/>
      <c r="B28" s="669" t="s">
        <v>1</v>
      </c>
      <c r="C28" s="680"/>
      <c r="D28" s="680"/>
      <c r="E28" s="8"/>
      <c r="G28" s="610"/>
    </row>
    <row r="29" spans="1:10" s="78" customFormat="1">
      <c r="A29" s="79" t="s">
        <v>173</v>
      </c>
      <c r="B29" s="197" t="s">
        <v>2</v>
      </c>
      <c r="C29" s="680">
        <v>813.8</v>
      </c>
      <c r="D29" s="680">
        <v>813.8</v>
      </c>
      <c r="E29" s="8">
        <f t="shared" si="0"/>
        <v>100</v>
      </c>
      <c r="G29" s="610"/>
    </row>
    <row r="30" spans="1:10" s="78" customFormat="1">
      <c r="A30" s="79" t="s">
        <v>174</v>
      </c>
      <c r="B30" s="669" t="s">
        <v>382</v>
      </c>
      <c r="C30" s="680">
        <v>898.4</v>
      </c>
      <c r="D30" s="680">
        <v>898.4</v>
      </c>
      <c r="E30" s="8">
        <f t="shared" si="0"/>
        <v>100</v>
      </c>
      <c r="G30" s="610"/>
    </row>
    <row r="31" spans="1:10" s="78" customFormat="1" ht="37.5">
      <c r="A31" s="79" t="s">
        <v>297</v>
      </c>
      <c r="B31" s="679" t="s">
        <v>766</v>
      </c>
      <c r="C31" s="680">
        <v>4315.3</v>
      </c>
      <c r="D31" s="680">
        <v>4315.3</v>
      </c>
      <c r="E31" s="8">
        <f t="shared" si="0"/>
        <v>100</v>
      </c>
      <c r="G31" s="610"/>
    </row>
    <row r="32" spans="1:10" s="78" customFormat="1">
      <c r="A32" s="79"/>
      <c r="B32" s="669" t="s">
        <v>1</v>
      </c>
      <c r="C32" s="680"/>
      <c r="D32" s="680"/>
      <c r="E32" s="8"/>
      <c r="G32" s="610"/>
    </row>
    <row r="33" spans="1:7" s="78" customFormat="1">
      <c r="A33" s="79" t="s">
        <v>175</v>
      </c>
      <c r="B33" s="197" t="s">
        <v>2</v>
      </c>
      <c r="C33" s="680">
        <v>2915.4</v>
      </c>
      <c r="D33" s="680">
        <v>2915.4</v>
      </c>
      <c r="E33" s="8">
        <f t="shared" si="0"/>
        <v>100</v>
      </c>
      <c r="G33" s="610"/>
    </row>
    <row r="34" spans="1:7" s="78" customFormat="1">
      <c r="A34" s="79" t="s">
        <v>347</v>
      </c>
      <c r="B34" s="669" t="s">
        <v>346</v>
      </c>
      <c r="C34" s="680">
        <v>406.2</v>
      </c>
      <c r="D34" s="680">
        <v>406.2</v>
      </c>
      <c r="E34" s="8">
        <f t="shared" si="0"/>
        <v>100</v>
      </c>
      <c r="G34" s="610"/>
    </row>
    <row r="35" spans="1:7" s="78" customFormat="1" ht="20.25" customHeight="1">
      <c r="A35" s="79" t="s">
        <v>372</v>
      </c>
      <c r="B35" s="849" t="s">
        <v>44</v>
      </c>
      <c r="C35" s="680">
        <v>594</v>
      </c>
      <c r="D35" s="680">
        <v>594</v>
      </c>
      <c r="E35" s="8">
        <f t="shared" si="0"/>
        <v>100</v>
      </c>
      <c r="G35" s="610"/>
    </row>
    <row r="36" spans="1:7" s="78" customFormat="1">
      <c r="A36" s="79" t="s">
        <v>540</v>
      </c>
      <c r="B36" s="669" t="s">
        <v>45</v>
      </c>
      <c r="C36" s="680">
        <v>399.7</v>
      </c>
      <c r="D36" s="680">
        <v>399.7</v>
      </c>
      <c r="E36" s="8">
        <f t="shared" si="0"/>
        <v>100</v>
      </c>
      <c r="G36" s="610"/>
    </row>
    <row r="37" spans="1:7" s="78" customFormat="1">
      <c r="A37" s="79" t="s">
        <v>295</v>
      </c>
      <c r="B37" s="669" t="s">
        <v>261</v>
      </c>
      <c r="C37" s="680">
        <v>1277.3000000000002</v>
      </c>
      <c r="D37" s="680">
        <v>1277.3000000000002</v>
      </c>
      <c r="E37" s="8">
        <f t="shared" si="0"/>
        <v>100</v>
      </c>
      <c r="G37" s="610"/>
    </row>
    <row r="38" spans="1:7" s="78" customFormat="1">
      <c r="A38" s="79" t="s">
        <v>293</v>
      </c>
      <c r="B38" s="669" t="s">
        <v>119</v>
      </c>
      <c r="C38" s="680">
        <v>7134.6</v>
      </c>
      <c r="D38" s="680">
        <v>7134.6</v>
      </c>
      <c r="E38" s="8">
        <f t="shared" si="0"/>
        <v>100</v>
      </c>
      <c r="G38" s="610"/>
    </row>
    <row r="39" spans="1:7" s="78" customFormat="1">
      <c r="A39" s="79"/>
      <c r="B39" s="669" t="s">
        <v>1</v>
      </c>
      <c r="C39" s="680"/>
      <c r="D39" s="680"/>
      <c r="E39" s="8"/>
      <c r="G39" s="610"/>
    </row>
    <row r="40" spans="1:7" s="78" customFormat="1">
      <c r="A40" s="79" t="s">
        <v>180</v>
      </c>
      <c r="B40" s="197" t="s">
        <v>2</v>
      </c>
      <c r="C40" s="680">
        <v>2536.9</v>
      </c>
      <c r="D40" s="680">
        <v>2536.9</v>
      </c>
      <c r="E40" s="8">
        <f t="shared" si="0"/>
        <v>100</v>
      </c>
      <c r="G40" s="610"/>
    </row>
    <row r="41" spans="1:7" s="78" customFormat="1">
      <c r="A41" s="79" t="s">
        <v>181</v>
      </c>
      <c r="B41" s="669" t="s">
        <v>58</v>
      </c>
      <c r="C41" s="680">
        <v>3597.7</v>
      </c>
      <c r="D41" s="680">
        <v>3597.7</v>
      </c>
      <c r="E41" s="8">
        <f t="shared" si="0"/>
        <v>100</v>
      </c>
      <c r="G41" s="610"/>
    </row>
    <row r="42" spans="1:7" s="78" customFormat="1">
      <c r="A42" s="79" t="s">
        <v>182</v>
      </c>
      <c r="B42" s="669" t="s">
        <v>604</v>
      </c>
      <c r="C42" s="680">
        <v>1000</v>
      </c>
      <c r="D42" s="680">
        <v>1000</v>
      </c>
      <c r="E42" s="8">
        <f t="shared" si="0"/>
        <v>100</v>
      </c>
      <c r="G42" s="610"/>
    </row>
    <row r="43" spans="1:7" s="78" customFormat="1" ht="37.5">
      <c r="A43" s="79" t="s">
        <v>291</v>
      </c>
      <c r="B43" s="679" t="s">
        <v>843</v>
      </c>
      <c r="C43" s="680">
        <v>1013.9000000000001</v>
      </c>
      <c r="D43" s="680">
        <v>1013.9000000000001</v>
      </c>
      <c r="E43" s="8">
        <f t="shared" si="0"/>
        <v>100</v>
      </c>
      <c r="G43" s="610"/>
    </row>
    <row r="44" spans="1:7" s="78" customFormat="1">
      <c r="A44" s="79"/>
      <c r="B44" s="669" t="s">
        <v>1</v>
      </c>
      <c r="C44" s="680"/>
      <c r="D44" s="680"/>
      <c r="E44" s="8"/>
      <c r="G44" s="610"/>
    </row>
    <row r="45" spans="1:7" s="78" customFormat="1">
      <c r="A45" s="79" t="s">
        <v>185</v>
      </c>
      <c r="B45" s="197" t="s">
        <v>2</v>
      </c>
      <c r="C45" s="680">
        <v>736.2</v>
      </c>
      <c r="D45" s="680">
        <v>736.2</v>
      </c>
      <c r="E45" s="8">
        <f t="shared" si="0"/>
        <v>100</v>
      </c>
      <c r="G45" s="610"/>
    </row>
    <row r="46" spans="1:7" s="78" customFormat="1">
      <c r="A46" s="79" t="s">
        <v>186</v>
      </c>
      <c r="B46" s="669" t="s">
        <v>57</v>
      </c>
      <c r="C46" s="680">
        <v>277.7</v>
      </c>
      <c r="D46" s="680">
        <v>277.7</v>
      </c>
      <c r="E46" s="8">
        <f t="shared" si="0"/>
        <v>100</v>
      </c>
      <c r="G46" s="610"/>
    </row>
    <row r="47" spans="1:7" s="78" customFormat="1">
      <c r="A47" s="79" t="s">
        <v>289</v>
      </c>
      <c r="B47" s="669" t="s">
        <v>251</v>
      </c>
      <c r="C47" s="680">
        <v>340.20000000000005</v>
      </c>
      <c r="D47" s="680">
        <v>340.20000000000005</v>
      </c>
      <c r="E47" s="8">
        <f t="shared" si="0"/>
        <v>100</v>
      </c>
      <c r="G47" s="610"/>
    </row>
    <row r="48" spans="1:7" s="78" customFormat="1" ht="37.5">
      <c r="A48" s="79" t="s">
        <v>287</v>
      </c>
      <c r="B48" s="679" t="s">
        <v>123</v>
      </c>
      <c r="C48" s="680">
        <v>370</v>
      </c>
      <c r="D48" s="680">
        <v>370</v>
      </c>
      <c r="E48" s="8">
        <f t="shared" si="0"/>
        <v>100</v>
      </c>
      <c r="G48" s="610"/>
    </row>
    <row r="49" spans="1:10" s="78" customFormat="1">
      <c r="A49" s="79"/>
      <c r="B49" s="669" t="s">
        <v>1</v>
      </c>
      <c r="C49" s="680"/>
      <c r="D49" s="680"/>
      <c r="E49" s="8"/>
      <c r="G49" s="610"/>
    </row>
    <row r="50" spans="1:10" s="78" customFormat="1">
      <c r="A50" s="79" t="s">
        <v>188</v>
      </c>
      <c r="B50" s="669" t="s">
        <v>406</v>
      </c>
      <c r="C50" s="680">
        <v>370</v>
      </c>
      <c r="D50" s="680">
        <v>370</v>
      </c>
      <c r="E50" s="8">
        <f t="shared" si="0"/>
        <v>100</v>
      </c>
      <c r="G50" s="610"/>
    </row>
    <row r="51" spans="1:10">
      <c r="A51" s="79" t="s">
        <v>285</v>
      </c>
      <c r="B51" s="669" t="s">
        <v>86</v>
      </c>
      <c r="C51" s="680">
        <v>4231.7</v>
      </c>
      <c r="D51" s="680">
        <v>4231.7</v>
      </c>
      <c r="E51" s="8">
        <f t="shared" si="0"/>
        <v>100</v>
      </c>
      <c r="I51" s="78"/>
      <c r="J51" s="78"/>
    </row>
    <row r="52" spans="1:10">
      <c r="A52" s="66"/>
      <c r="B52" s="65" t="s">
        <v>89</v>
      </c>
      <c r="C52" s="681">
        <f>C13+C14+C15+C16+C17+C20+C25+C26+C27+C31+C37+C38+C43+C47+C48+C51</f>
        <v>32806.9</v>
      </c>
      <c r="D52" s="681">
        <f>D13+D14+D15+D16+D17+D20+D25+D26+D27+D31+D37+D38+D43+D47+D48+D51</f>
        <v>32806.9</v>
      </c>
      <c r="E52" s="8">
        <f>D52/C52*100</f>
        <v>100</v>
      </c>
    </row>
    <row r="53" spans="1:10">
      <c r="C53" s="77"/>
    </row>
    <row r="54" spans="1:10">
      <c r="A54" s="885" t="s">
        <v>342</v>
      </c>
      <c r="B54" s="885"/>
      <c r="C54" s="885"/>
      <c r="D54" s="886"/>
      <c r="E54" s="886"/>
    </row>
    <row r="56" spans="1:10">
      <c r="B56" s="682"/>
    </row>
    <row r="58" spans="1:10">
      <c r="D58" s="76"/>
    </row>
  </sheetData>
  <customSheetViews>
    <customSheetView guid="{4165943C-756F-4CCF-9247-CE2CFD5C8A6E}" showPageBreaks="1" hiddenRows="1" topLeftCell="A3">
      <selection activeCell="H27" sqref="H27"/>
      <pageMargins left="0.78740157480314965" right="0.31496062992125984" top="0.74803149606299213" bottom="0.66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showPageBreaks="1" hiddenRows="1" topLeftCell="A39">
      <selection activeCell="D25" sqref="D25"/>
      <pageMargins left="0.78740157480314965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B576D719-61CB-4288-93D5-A83B12AD9238}" showPageBreaks="1" hiddenRows="1" topLeftCell="A3">
      <selection activeCell="H24" sqref="H24"/>
      <pageMargins left="0.78740157480314965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9FFDC49B-567C-47F9-93E0-A54EE725B9D9}" hiddenRows="1" topLeftCell="A6">
      <selection activeCell="H24" sqref="H24"/>
      <pageMargins left="0.78740157480314965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6F7F94C3-6637-4894-B83A-C8AF9202C62B}" showPageBreaks="1" hiddenRows="1" topLeftCell="A3">
      <selection activeCell="A5" sqref="A5:E5"/>
      <pageMargins left="0.78740157480314965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5C07212E-82C1-4D83-BD39-AC2BD6D97870}" showPageBreaks="1" hiddenRows="1" topLeftCell="A3">
      <selection activeCell="H24" sqref="H24"/>
      <pageMargins left="0.78740157480314965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D3711D91-0EFF-403F-B1CB-699C878CEC92}" showPageBreaks="1" hiddenRows="1" topLeftCell="A21">
      <selection activeCell="H24" sqref="H24"/>
      <pageMargins left="0.78740157480314965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9">
    <mergeCell ref="E11:E12"/>
    <mergeCell ref="A54:E54"/>
    <mergeCell ref="A9:E9"/>
    <mergeCell ref="A8:E8"/>
    <mergeCell ref="A7:C7"/>
    <mergeCell ref="B11:B12"/>
    <mergeCell ref="A11:A12"/>
    <mergeCell ref="C11:C12"/>
    <mergeCell ref="D11:D12"/>
  </mergeCells>
  <pageMargins left="0.94488188976377963" right="0.39370078740157483" top="0.70866141732283472" bottom="0.62992125984251968" header="0.31496062992125984" footer="0.31496062992125984"/>
  <pageSetup paperSize="9" orientation="portrait" r:id="rId8"/>
  <headerFooter differentFirst="1">
    <oddHeader>&amp;C&amp;P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0"/>
  </sheetPr>
  <dimension ref="A1:H21"/>
  <sheetViews>
    <sheetView topLeftCell="A3" workbookViewId="0">
      <selection activeCell="A3" sqref="A3:XFD6"/>
    </sheetView>
  </sheetViews>
  <sheetFormatPr defaultColWidth="9.140625" defaultRowHeight="18.75"/>
  <cols>
    <col min="1" max="1" width="4.7109375" style="243" customWidth="1"/>
    <col min="2" max="2" width="38.85546875" style="112" customWidth="1"/>
    <col min="3" max="3" width="14.5703125" style="111" customWidth="1"/>
    <col min="4" max="4" width="14.5703125" style="110" customWidth="1"/>
    <col min="5" max="5" width="13" style="110" customWidth="1"/>
    <col min="6" max="6" width="16.7109375" style="110" customWidth="1"/>
    <col min="7" max="7" width="15" style="110" customWidth="1"/>
    <col min="8" max="8" width="15.7109375" style="110" customWidth="1"/>
    <col min="9" max="16384" width="9.140625" style="110"/>
  </cols>
  <sheetData>
    <row r="1" spans="1:8" s="123" customFormat="1" ht="409.5" hidden="1">
      <c r="A1" s="126" t="s">
        <v>318</v>
      </c>
      <c r="B1" s="125" t="s">
        <v>317</v>
      </c>
      <c r="C1" s="124" t="s">
        <v>341</v>
      </c>
    </row>
    <row r="2" spans="1:8" s="117" customFormat="1" ht="409.5" hidden="1">
      <c r="A2" s="122" t="s">
        <v>318</v>
      </c>
      <c r="B2" s="121" t="s">
        <v>317</v>
      </c>
      <c r="C2" s="120" t="s">
        <v>340</v>
      </c>
    </row>
    <row r="3" spans="1:8" s="311" customFormat="1">
      <c r="A3" s="846"/>
      <c r="B3" s="837"/>
      <c r="C3" s="841" t="s">
        <v>837</v>
      </c>
      <c r="D3" s="844"/>
      <c r="E3" s="837"/>
      <c r="G3" s="847"/>
    </row>
    <row r="4" spans="1:8" s="311" customFormat="1">
      <c r="A4" s="836"/>
      <c r="B4" s="837"/>
      <c r="C4" s="841" t="s">
        <v>785</v>
      </c>
      <c r="D4" s="844"/>
      <c r="E4" s="837"/>
      <c r="G4" s="847"/>
    </row>
    <row r="5" spans="1:8" s="311" customFormat="1">
      <c r="A5" s="836"/>
      <c r="B5" s="837"/>
      <c r="C5" s="841" t="s">
        <v>786</v>
      </c>
      <c r="D5" s="844"/>
      <c r="E5" s="837"/>
      <c r="G5" s="847"/>
    </row>
    <row r="6" spans="1:8" s="311" customFormat="1">
      <c r="A6" s="836"/>
      <c r="B6" s="837"/>
      <c r="C6" s="841" t="s">
        <v>788</v>
      </c>
      <c r="D6" s="844"/>
      <c r="E6" s="837"/>
      <c r="G6" s="847"/>
    </row>
    <row r="7" spans="1:8" s="117" customFormat="1" ht="30" customHeight="1">
      <c r="A7" s="13"/>
      <c r="B7" s="859"/>
      <c r="C7" s="859"/>
    </row>
    <row r="8" spans="1:8" s="117" customFormat="1">
      <c r="A8" s="863" t="s">
        <v>90</v>
      </c>
      <c r="B8" s="863"/>
      <c r="C8" s="863"/>
      <c r="D8" s="858"/>
      <c r="E8" s="858"/>
    </row>
    <row r="9" spans="1:8" s="117" customFormat="1" ht="111" customHeight="1">
      <c r="A9" s="861" t="s">
        <v>682</v>
      </c>
      <c r="B9" s="861"/>
      <c r="C9" s="861"/>
      <c r="D9" s="1002"/>
      <c r="E9" s="1002"/>
    </row>
    <row r="10" spans="1:8" s="117" customFormat="1" ht="10.5" customHeight="1">
      <c r="A10" s="239"/>
      <c r="B10" s="239"/>
      <c r="C10" s="239"/>
      <c r="D10" s="127"/>
      <c r="E10" s="127"/>
    </row>
    <row r="11" spans="1:8" s="117" customFormat="1" ht="86.25" customHeight="1">
      <c r="A11" s="238" t="s">
        <v>0</v>
      </c>
      <c r="B11" s="238" t="s">
        <v>352</v>
      </c>
      <c r="C11" s="238" t="s">
        <v>320</v>
      </c>
      <c r="D11" s="119" t="s">
        <v>321</v>
      </c>
      <c r="E11" s="118" t="s">
        <v>322</v>
      </c>
    </row>
    <row r="12" spans="1:8">
      <c r="A12" s="191" t="s">
        <v>315</v>
      </c>
      <c r="B12" s="192" t="s">
        <v>88</v>
      </c>
      <c r="C12" s="405">
        <v>15263.5</v>
      </c>
      <c r="D12" s="398">
        <v>15263.4</v>
      </c>
      <c r="E12" s="151">
        <f>D12/C12*100</f>
        <v>99.999344842270773</v>
      </c>
      <c r="F12" s="641"/>
      <c r="G12" s="651"/>
      <c r="H12" s="652"/>
    </row>
    <row r="13" spans="1:8">
      <c r="A13" s="191" t="s">
        <v>313</v>
      </c>
      <c r="B13" s="192" t="s">
        <v>85</v>
      </c>
      <c r="C13" s="405">
        <v>2644.2</v>
      </c>
      <c r="D13" s="557">
        <v>2644.2</v>
      </c>
      <c r="E13" s="151">
        <f>D13/C13*100</f>
        <v>100</v>
      </c>
      <c r="F13" s="641"/>
      <c r="G13" s="651"/>
      <c r="H13" s="652"/>
    </row>
    <row r="14" spans="1:8">
      <c r="A14" s="191" t="s">
        <v>311</v>
      </c>
      <c r="B14" s="192" t="s">
        <v>87</v>
      </c>
      <c r="C14" s="405">
        <v>2082.4</v>
      </c>
      <c r="D14" s="398">
        <v>2082.4</v>
      </c>
      <c r="E14" s="151">
        <f>D14/C14*100</f>
        <v>100</v>
      </c>
      <c r="F14" s="641"/>
      <c r="G14" s="651"/>
      <c r="H14" s="652"/>
    </row>
    <row r="15" spans="1:8">
      <c r="A15" s="115"/>
      <c r="B15" s="114" t="s">
        <v>89</v>
      </c>
      <c r="C15" s="398">
        <f>SUM(C12:C14)</f>
        <v>19990.100000000002</v>
      </c>
      <c r="D15" s="398">
        <f>SUM(D12:D14)</f>
        <v>19990</v>
      </c>
      <c r="E15" s="151">
        <f>D15/C15*100</f>
        <v>99.999499752377417</v>
      </c>
      <c r="F15" s="641"/>
      <c r="G15" s="653"/>
      <c r="H15" s="653"/>
    </row>
    <row r="16" spans="1:8" ht="9" customHeight="1">
      <c r="G16" s="653"/>
      <c r="H16" s="653"/>
    </row>
    <row r="17" spans="1:5">
      <c r="A17" s="857" t="s">
        <v>92</v>
      </c>
      <c r="B17" s="857"/>
      <c r="C17" s="857"/>
      <c r="D17" s="858"/>
      <c r="E17" s="858"/>
    </row>
    <row r="20" spans="1:5">
      <c r="C20" s="619"/>
      <c r="D20" s="619"/>
    </row>
    <row r="21" spans="1:5">
      <c r="C21" s="658"/>
      <c r="D21" s="658"/>
    </row>
  </sheetData>
  <customSheetViews>
    <customSheetView guid="{4165943C-756F-4CCF-9247-CE2CFD5C8A6E}" showPageBreaks="1" hiddenRows="1" topLeftCell="A3">
      <selection activeCell="A6" sqref="A6:E6"/>
      <pageMargins left="0.7" right="0.7" top="0.75" bottom="0.75" header="0.3" footer="0.3"/>
      <pageSetup paperSize="9" orientation="portrait" r:id="rId1"/>
    </customSheetView>
    <customSheetView guid="{ACD9C512-63C9-4003-B6FE-104619FB99E9}" hiddenRows="1" topLeftCell="A3">
      <selection activeCell="I22" sqref="I22"/>
      <pageMargins left="0.7" right="0.7" top="0.75" bottom="0.75" header="0.3" footer="0.3"/>
      <pageSetup paperSize="9" orientation="portrait" r:id="rId2"/>
    </customSheetView>
    <customSheetView guid="{B576D719-61CB-4288-93D5-A83B12AD9238}" showPageBreaks="1" hiddenRows="1" topLeftCell="A3">
      <selection activeCell="F9" sqref="F9"/>
      <pageMargins left="0.7" right="0.7" top="0.75" bottom="0.75" header="0.3" footer="0.3"/>
      <pageSetup paperSize="9" orientation="portrait" r:id="rId3"/>
    </customSheetView>
    <customSheetView guid="{9FFDC49B-567C-47F9-93E0-A54EE725B9D9}" hiddenRows="1" topLeftCell="A3">
      <selection activeCell="D9" sqref="D9"/>
      <pageMargins left="0.7" right="0.7" top="0.75" bottom="0.75" header="0.3" footer="0.3"/>
      <pageSetup paperSize="9" orientation="portrait" r:id="rId4"/>
    </customSheetView>
    <customSheetView guid="{6F7F94C3-6637-4894-B83A-C8AF9202C62B}" hiddenRows="1" topLeftCell="A3">
      <selection activeCell="D9" sqref="D9"/>
      <pageMargins left="0.7" right="0.7" top="0.75" bottom="0.75" header="0.3" footer="0.3"/>
      <pageSetup paperSize="9" orientation="portrait" r:id="rId5"/>
    </customSheetView>
    <customSheetView guid="{5C07212E-82C1-4D83-BD39-AC2BD6D97870}" showPageBreaks="1" hiddenRows="1" topLeftCell="A3">
      <selection activeCell="D9" sqref="D9"/>
      <pageMargins left="0.7" right="0.7" top="0.75" bottom="0.75" header="0.3" footer="0.3"/>
      <pageSetup paperSize="9" orientation="portrait" r:id="rId6"/>
    </customSheetView>
    <customSheetView guid="{D3711D91-0EFF-403F-B1CB-699C878CEC92}" hiddenRows="1" topLeftCell="A3">
      <selection activeCell="B12" sqref="B12"/>
      <pageMargins left="0.7" right="0.7" top="0.75" bottom="0.75" header="0.3" footer="0.3"/>
      <pageSetup paperSize="9" orientation="portrait" r:id="rId7"/>
    </customSheetView>
  </customSheetViews>
  <mergeCells count="4">
    <mergeCell ref="B7:C7"/>
    <mergeCell ref="A8:E8"/>
    <mergeCell ref="A9:E9"/>
    <mergeCell ref="A17:E17"/>
  </mergeCells>
  <pageMargins left="0.98425196850393704" right="0.39370078740157483" top="0.98425196850393704" bottom="0.74803149606299213" header="0.55118110236220474" footer="0.31496062992125984"/>
  <pageSetup paperSize="9" orientation="portrait" r:id="rId8"/>
  <headerFooter differentFirst="1">
    <oddHeader>&amp;C&amp;P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theme="0"/>
  </sheetPr>
  <dimension ref="A1:G17"/>
  <sheetViews>
    <sheetView topLeftCell="A3" workbookViewId="0">
      <selection activeCell="B3" sqref="B3"/>
    </sheetView>
  </sheetViews>
  <sheetFormatPr defaultColWidth="9.140625" defaultRowHeight="18.75"/>
  <cols>
    <col min="1" max="1" width="4.7109375" style="113" customWidth="1"/>
    <col min="2" max="2" width="40.140625" style="112" customWidth="1"/>
    <col min="3" max="3" width="14.5703125" style="111" customWidth="1"/>
    <col min="4" max="4" width="14.5703125" style="110" customWidth="1"/>
    <col min="5" max="5" width="13" style="110" customWidth="1"/>
    <col min="6" max="6" width="9.140625" style="110" customWidth="1"/>
    <col min="7" max="16384" width="9.140625" style="110"/>
  </cols>
  <sheetData>
    <row r="1" spans="1:7" s="123" customFormat="1" ht="264.75" hidden="1" customHeight="1">
      <c r="A1" s="126" t="s">
        <v>318</v>
      </c>
      <c r="B1" s="125" t="s">
        <v>317</v>
      </c>
      <c r="C1" s="124" t="s">
        <v>341</v>
      </c>
    </row>
    <row r="2" spans="1:7" s="117" customFormat="1" ht="409.5" hidden="1">
      <c r="A2" s="122" t="s">
        <v>318</v>
      </c>
      <c r="B2" s="121" t="s">
        <v>317</v>
      </c>
      <c r="C2" s="120" t="s">
        <v>340</v>
      </c>
    </row>
    <row r="3" spans="1:7" s="311" customFormat="1">
      <c r="A3" s="846"/>
      <c r="B3" s="837"/>
      <c r="C3" s="841" t="s">
        <v>838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117" customFormat="1" ht="35.25" customHeight="1">
      <c r="A7" s="13"/>
      <c r="B7" s="859"/>
      <c r="C7" s="859"/>
    </row>
    <row r="8" spans="1:7" s="117" customFormat="1">
      <c r="A8" s="863" t="s">
        <v>90</v>
      </c>
      <c r="B8" s="863"/>
      <c r="C8" s="863"/>
      <c r="D8" s="858"/>
      <c r="E8" s="858"/>
    </row>
    <row r="9" spans="1:7" s="117" customFormat="1" ht="135" customHeight="1">
      <c r="A9" s="861" t="s">
        <v>683</v>
      </c>
      <c r="B9" s="861"/>
      <c r="C9" s="861"/>
      <c r="D9" s="862"/>
      <c r="E9" s="862"/>
    </row>
    <row r="10" spans="1:7" s="117" customFormat="1" ht="3.75" customHeight="1">
      <c r="A10" s="108"/>
      <c r="B10" s="108"/>
      <c r="C10" s="108"/>
      <c r="D10" s="128"/>
      <c r="E10" s="128"/>
    </row>
    <row r="11" spans="1:7" s="117" customFormat="1" ht="85.5" customHeight="1">
      <c r="A11" s="51" t="s">
        <v>0</v>
      </c>
      <c r="B11" s="317" t="s">
        <v>441</v>
      </c>
      <c r="C11" s="51" t="s">
        <v>320</v>
      </c>
      <c r="D11" s="119" t="s">
        <v>321</v>
      </c>
      <c r="E11" s="118" t="s">
        <v>322</v>
      </c>
    </row>
    <row r="12" spans="1:7" s="290" customFormat="1" ht="37.5">
      <c r="A12" s="116" t="s">
        <v>315</v>
      </c>
      <c r="B12" s="25" t="s">
        <v>458</v>
      </c>
      <c r="C12" s="398">
        <f>C14</f>
        <v>62500</v>
      </c>
      <c r="D12" s="398">
        <v>5740.4</v>
      </c>
      <c r="E12" s="138">
        <f>D12/C12*100</f>
        <v>9.1846399999999999</v>
      </c>
    </row>
    <row r="13" spans="1:7">
      <c r="A13" s="115"/>
      <c r="B13" s="197" t="s">
        <v>1</v>
      </c>
      <c r="C13" s="543"/>
      <c r="D13" s="543"/>
      <c r="E13" s="138"/>
    </row>
    <row r="14" spans="1:7">
      <c r="A14" s="115" t="s">
        <v>151</v>
      </c>
      <c r="B14" s="197" t="s">
        <v>447</v>
      </c>
      <c r="C14" s="543">
        <v>62500</v>
      </c>
      <c r="D14" s="543">
        <v>5740.4</v>
      </c>
      <c r="E14" s="138">
        <f>D14/C14*100</f>
        <v>9.1846399999999999</v>
      </c>
    </row>
    <row r="15" spans="1:7">
      <c r="A15" s="115"/>
      <c r="B15" s="114" t="s">
        <v>89</v>
      </c>
      <c r="C15" s="543">
        <f>C12</f>
        <v>62500</v>
      </c>
      <c r="D15" s="543">
        <f>D12</f>
        <v>5740.4</v>
      </c>
      <c r="E15" s="138">
        <f>D15/C15*100</f>
        <v>9.1846399999999999</v>
      </c>
    </row>
    <row r="17" spans="1:5">
      <c r="A17" s="857" t="s">
        <v>92</v>
      </c>
      <c r="B17" s="857"/>
      <c r="C17" s="857"/>
      <c r="D17" s="858"/>
      <c r="E17" s="858"/>
    </row>
  </sheetData>
  <customSheetViews>
    <customSheetView guid="{4165943C-756F-4CCF-9247-CE2CFD5C8A6E}" showPageBreaks="1" hiddenRows="1" topLeftCell="A3">
      <selection activeCell="I15" sqref="I15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 differentFirst="1">
        <oddHeader>&amp;C&amp;N</oddHeader>
      </headerFooter>
    </customSheetView>
    <customSheetView guid="{ACD9C512-63C9-4003-B6FE-104619FB99E9}" showPageBreaks="1" hiddenRows="1" topLeftCell="A4">
      <selection activeCell="D25" sqref="D25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&amp;C&amp;N</oddHeader>
      </headerFooter>
    </customSheetView>
    <customSheetView guid="{B576D719-61CB-4288-93D5-A83B12AD9238}" showPageBreaks="1" hiddenRows="1" topLeftCell="A3">
      <selection activeCell="C20" sqref="C20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&amp;C&amp;N</oddHeader>
      </headerFooter>
    </customSheetView>
    <customSheetView guid="{9FFDC49B-567C-47F9-93E0-A54EE725B9D9}" hiddenRows="1" topLeftCell="A4">
      <selection activeCell="N15" sqref="N15"/>
      <pageMargins left="0.70866141732283472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&amp;C&amp;N</oddHeader>
      </headerFooter>
    </customSheetView>
    <customSheetView guid="{B9701563-F2EF-4C17-B079-4522B0CA7DD0}" showPageBreaks="1" hiddenRows="1" topLeftCell="A4">
      <selection activeCell="N15" sqref="N15"/>
      <pageMargins left="0.70866141732283472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&amp;C&amp;N</oddHeader>
      </headerFooter>
    </customSheetView>
    <customSheetView guid="{EC5ECEBF-80FC-40BF-929A-770EFCFFC9BA}" showPageBreaks="1" hiddenRows="1" topLeftCell="A4">
      <selection activeCell="N15" sqref="N15"/>
      <pageMargins left="0.70866141732283472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&amp;C&amp;N</oddHeader>
      </headerFooter>
    </customSheetView>
    <customSheetView guid="{6F7F94C3-6637-4894-B83A-C8AF9202C62B}" showPageBreaks="1" hiddenRows="1" topLeftCell="A3">
      <selection activeCell="A5" sqref="A5:E5"/>
      <pageMargins left="0.70866141732283472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&amp;C&amp;N</oddHeader>
      </headerFooter>
    </customSheetView>
    <customSheetView guid="{5C07212E-82C1-4D83-BD39-AC2BD6D97870}" showPageBreaks="1" hiddenRows="1" topLeftCell="A4">
      <selection activeCell="N15" sqref="N15"/>
      <pageMargins left="0.70866141732283472" right="0.31496062992125984" top="0.74803149606299213" bottom="0.74803149606299213" header="0.31496062992125984" footer="0.31496062992125984"/>
      <pageSetup paperSize="9" orientation="portrait" r:id="rId8"/>
      <headerFooter differentFirst="1">
        <oddHeader>&amp;C&amp;N</oddHeader>
      </headerFooter>
    </customSheetView>
    <customSheetView guid="{D3711D91-0EFF-403F-B1CB-699C878CEC92}" hiddenRows="1" topLeftCell="A3">
      <selection activeCell="I15" sqref="I15"/>
      <pageMargins left="0.70866141732283472" right="0.31496062992125984" top="0.74803149606299213" bottom="0.74803149606299213" header="0.31496062992125984" footer="0.31496062992125984"/>
      <pageSetup paperSize="9" orientation="portrait" r:id="rId9"/>
      <headerFooter differentFirst="1">
        <oddHeader>&amp;C&amp;N</oddHeader>
      </headerFooter>
    </customSheetView>
  </customSheetViews>
  <mergeCells count="4">
    <mergeCell ref="A9:E9"/>
    <mergeCell ref="A8:E8"/>
    <mergeCell ref="A17:E17"/>
    <mergeCell ref="B7:C7"/>
  </mergeCells>
  <pageMargins left="1.0236220472440944" right="0.39370078740157483" top="0.98425196850393704" bottom="0.74803149606299213" header="0.51181102362204722" footer="0.31496062992125984"/>
  <pageSetup paperSize="9" orientation="portrait" r:id="rId10"/>
  <headerFooter differentFirst="1">
    <oddHeader>&amp;C&amp;N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theme="0"/>
  </sheetPr>
  <dimension ref="A1:G15"/>
  <sheetViews>
    <sheetView topLeftCell="A3" workbookViewId="0">
      <selection activeCell="A3" sqref="A3:XFD6"/>
    </sheetView>
  </sheetViews>
  <sheetFormatPr defaultColWidth="9.140625" defaultRowHeight="18.75"/>
  <cols>
    <col min="1" max="1" width="4.7109375" style="552" customWidth="1"/>
    <col min="2" max="2" width="39.28515625" style="93" customWidth="1"/>
    <col min="3" max="3" width="14.5703125" style="92" customWidth="1"/>
    <col min="4" max="4" width="14.5703125" style="91" customWidth="1"/>
    <col min="5" max="5" width="13" style="91" customWidth="1"/>
    <col min="6" max="16384" width="9.140625" style="91"/>
  </cols>
  <sheetData>
    <row r="1" spans="1:7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7" s="99" customFormat="1" ht="409.5" hidden="1">
      <c r="A2" s="102" t="s">
        <v>318</v>
      </c>
      <c r="B2" s="101" t="s">
        <v>317</v>
      </c>
      <c r="C2" s="100" t="s">
        <v>340</v>
      </c>
    </row>
    <row r="3" spans="1:7" s="311" customFormat="1">
      <c r="A3" s="846"/>
      <c r="B3" s="837"/>
      <c r="C3" s="841" t="s">
        <v>839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99" customFormat="1" ht="35.25" customHeight="1">
      <c r="A7" s="13"/>
      <c r="B7" s="859"/>
      <c r="C7" s="859"/>
    </row>
    <row r="8" spans="1:7" s="99" customFormat="1">
      <c r="A8" s="863" t="s">
        <v>90</v>
      </c>
      <c r="B8" s="863"/>
      <c r="C8" s="863"/>
      <c r="D8" s="883"/>
      <c r="E8" s="883"/>
    </row>
    <row r="9" spans="1:7" s="99" customFormat="1" ht="96.75" customHeight="1">
      <c r="A9" s="861" t="s">
        <v>685</v>
      </c>
      <c r="B9" s="861"/>
      <c r="C9" s="861"/>
      <c r="D9" s="882"/>
      <c r="E9" s="882"/>
    </row>
    <row r="10" spans="1:7" s="99" customFormat="1" ht="12" customHeight="1">
      <c r="A10" s="551"/>
      <c r="B10" s="551"/>
      <c r="C10" s="551"/>
      <c r="D10" s="107"/>
      <c r="E10" s="107"/>
    </row>
    <row r="11" spans="1:7" s="99" customFormat="1" ht="85.5" customHeight="1">
      <c r="A11" s="550" t="s">
        <v>0</v>
      </c>
      <c r="B11" s="550" t="s">
        <v>684</v>
      </c>
      <c r="C11" s="550" t="s">
        <v>320</v>
      </c>
      <c r="D11" s="90" t="s">
        <v>321</v>
      </c>
      <c r="E11" s="89" t="s">
        <v>322</v>
      </c>
    </row>
    <row r="12" spans="1:7">
      <c r="A12" s="150" t="s">
        <v>315</v>
      </c>
      <c r="B12" s="184" t="s">
        <v>239</v>
      </c>
      <c r="C12" s="515">
        <v>500</v>
      </c>
      <c r="D12" s="135">
        <v>500</v>
      </c>
      <c r="E12" s="135">
        <f t="shared" ref="E12" si="0">D12/C12*100</f>
        <v>100</v>
      </c>
    </row>
    <row r="13" spans="1:7">
      <c r="A13" s="98"/>
      <c r="B13" s="97" t="s">
        <v>89</v>
      </c>
      <c r="C13" s="135">
        <f>SUM(C12:C12)</f>
        <v>500</v>
      </c>
      <c r="D13" s="135">
        <f>SUM(D12:D12)</f>
        <v>500</v>
      </c>
      <c r="E13" s="135">
        <f>D13/C13*100</f>
        <v>100</v>
      </c>
    </row>
    <row r="15" spans="1:7">
      <c r="A15" s="884" t="s">
        <v>92</v>
      </c>
      <c r="B15" s="884"/>
      <c r="C15" s="884"/>
      <c r="D15" s="883"/>
      <c r="E15" s="883"/>
    </row>
  </sheetData>
  <mergeCells count="4">
    <mergeCell ref="B7:C7"/>
    <mergeCell ref="A8:E8"/>
    <mergeCell ref="A9:E9"/>
    <mergeCell ref="A15:E15"/>
  </mergeCells>
  <pageMargins left="0.94488188976377963" right="0.39370078740157483" top="0.98425196850393704" bottom="0.74803149606299213" header="0.43307086614173229" footer="0.31496062992125984"/>
  <pageSetup paperSize="9" orientation="portrait" r:id="rId1"/>
  <headerFooter differentFirst="1">
    <oddHeader>&amp;C&amp;P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0"/>
  </sheetPr>
  <dimension ref="A1:G42"/>
  <sheetViews>
    <sheetView topLeftCell="A3" workbookViewId="0">
      <selection activeCell="A8" sqref="A8:E8"/>
    </sheetView>
  </sheetViews>
  <sheetFormatPr defaultColWidth="9.140625" defaultRowHeight="18.75"/>
  <cols>
    <col min="1" max="1" width="4.7109375" style="240" customWidth="1"/>
    <col min="2" max="2" width="42" style="93" customWidth="1"/>
    <col min="3" max="3" width="15.7109375" style="92" customWidth="1"/>
    <col min="4" max="4" width="12.85546875" style="91" customWidth="1"/>
    <col min="5" max="5" width="13" style="91" customWidth="1"/>
    <col min="6" max="16384" width="9.140625" style="91"/>
  </cols>
  <sheetData>
    <row r="1" spans="1:7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7" s="99" customFormat="1" ht="409.5" hidden="1">
      <c r="A2" s="102" t="s">
        <v>318</v>
      </c>
      <c r="B2" s="101" t="s">
        <v>317</v>
      </c>
      <c r="C2" s="100" t="s">
        <v>340</v>
      </c>
    </row>
    <row r="3" spans="1:7" s="311" customFormat="1">
      <c r="A3" s="846"/>
      <c r="B3" s="837"/>
      <c r="C3" s="841" t="s">
        <v>840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99" customFormat="1" ht="21.75" customHeight="1">
      <c r="A7" s="13"/>
      <c r="B7" s="859"/>
      <c r="C7" s="859"/>
    </row>
    <row r="8" spans="1:7" s="99" customFormat="1">
      <c r="A8" s="863" t="s">
        <v>90</v>
      </c>
      <c r="B8" s="863"/>
      <c r="C8" s="863"/>
      <c r="D8" s="883"/>
      <c r="E8" s="883"/>
    </row>
    <row r="9" spans="1:7" s="99" customFormat="1" ht="57" customHeight="1">
      <c r="A9" s="861" t="s">
        <v>572</v>
      </c>
      <c r="B9" s="861"/>
      <c r="C9" s="861"/>
      <c r="D9" s="1003"/>
      <c r="E9" s="1003"/>
    </row>
    <row r="10" spans="1:7" s="99" customFormat="1" ht="6.75" customHeight="1">
      <c r="A10" s="239"/>
      <c r="B10" s="239"/>
      <c r="C10" s="239"/>
      <c r="D10" s="107"/>
      <c r="E10" s="107"/>
    </row>
    <row r="11" spans="1:7" s="99" customFormat="1" ht="85.5" customHeight="1">
      <c r="A11" s="238" t="s">
        <v>0</v>
      </c>
      <c r="B11" s="238" t="s">
        <v>328</v>
      </c>
      <c r="C11" s="238" t="s">
        <v>320</v>
      </c>
      <c r="D11" s="90" t="s">
        <v>321</v>
      </c>
      <c r="E11" s="89" t="s">
        <v>322</v>
      </c>
    </row>
    <row r="12" spans="1:7">
      <c r="A12" s="150" t="s">
        <v>315</v>
      </c>
      <c r="B12" s="184" t="s">
        <v>310</v>
      </c>
      <c r="C12" s="403">
        <v>50</v>
      </c>
      <c r="D12" s="819">
        <v>0</v>
      </c>
      <c r="E12" s="135">
        <f>D12/C12*100</f>
        <v>0</v>
      </c>
    </row>
    <row r="13" spans="1:7">
      <c r="A13" s="150" t="s">
        <v>313</v>
      </c>
      <c r="B13" s="184" t="s">
        <v>306</v>
      </c>
      <c r="C13" s="185">
        <v>156.51</v>
      </c>
      <c r="D13" s="135">
        <v>156.5</v>
      </c>
      <c r="E13" s="135">
        <f t="shared" ref="E13:E35" si="0">D13/C13*100</f>
        <v>99.99361063190851</v>
      </c>
    </row>
    <row r="14" spans="1:7">
      <c r="A14" s="150" t="s">
        <v>311</v>
      </c>
      <c r="B14" s="184" t="s">
        <v>302</v>
      </c>
      <c r="C14" s="403">
        <v>350</v>
      </c>
      <c r="D14" s="819">
        <v>350</v>
      </c>
      <c r="E14" s="135">
        <f t="shared" si="0"/>
        <v>100</v>
      </c>
    </row>
    <row r="15" spans="1:7">
      <c r="A15" s="150" t="s">
        <v>309</v>
      </c>
      <c r="B15" s="184" t="s">
        <v>298</v>
      </c>
      <c r="C15" s="403">
        <v>50</v>
      </c>
      <c r="D15" s="819">
        <v>0</v>
      </c>
      <c r="E15" s="135">
        <f t="shared" si="0"/>
        <v>0</v>
      </c>
    </row>
    <row r="16" spans="1:7">
      <c r="A16" s="150" t="s">
        <v>307</v>
      </c>
      <c r="B16" s="184" t="s">
        <v>292</v>
      </c>
      <c r="C16" s="403">
        <v>100</v>
      </c>
      <c r="D16" s="819">
        <v>100</v>
      </c>
      <c r="E16" s="135">
        <f t="shared" si="0"/>
        <v>100</v>
      </c>
    </row>
    <row r="17" spans="1:5">
      <c r="A17" s="150" t="s">
        <v>305</v>
      </c>
      <c r="B17" s="184" t="s">
        <v>288</v>
      </c>
      <c r="C17" s="403">
        <v>50</v>
      </c>
      <c r="D17" s="819">
        <v>50</v>
      </c>
      <c r="E17" s="135">
        <f t="shared" si="0"/>
        <v>100</v>
      </c>
    </row>
    <row r="18" spans="1:5">
      <c r="A18" s="150" t="s">
        <v>303</v>
      </c>
      <c r="B18" s="184" t="s">
        <v>286</v>
      </c>
      <c r="C18" s="403">
        <v>100</v>
      </c>
      <c r="D18" s="819">
        <v>100</v>
      </c>
      <c r="E18" s="135">
        <f t="shared" si="0"/>
        <v>100</v>
      </c>
    </row>
    <row r="19" spans="1:5">
      <c r="A19" s="150" t="s">
        <v>301</v>
      </c>
      <c r="B19" s="184" t="s">
        <v>282</v>
      </c>
      <c r="C19" s="403">
        <v>100</v>
      </c>
      <c r="D19" s="819">
        <v>100</v>
      </c>
      <c r="E19" s="135">
        <f t="shared" si="0"/>
        <v>100</v>
      </c>
    </row>
    <row r="20" spans="1:5">
      <c r="A20" s="150" t="s">
        <v>299</v>
      </c>
      <c r="B20" s="184" t="s">
        <v>274</v>
      </c>
      <c r="C20" s="403">
        <v>100</v>
      </c>
      <c r="D20" s="819">
        <v>100</v>
      </c>
      <c r="E20" s="135">
        <f t="shared" si="0"/>
        <v>100</v>
      </c>
    </row>
    <row r="21" spans="1:5">
      <c r="A21" s="150" t="s">
        <v>297</v>
      </c>
      <c r="B21" s="184" t="s">
        <v>272</v>
      </c>
      <c r="C21" s="403">
        <v>200</v>
      </c>
      <c r="D21" s="819">
        <v>200</v>
      </c>
      <c r="E21" s="135">
        <f t="shared" si="0"/>
        <v>100</v>
      </c>
    </row>
    <row r="22" spans="1:5">
      <c r="A22" s="150" t="s">
        <v>295</v>
      </c>
      <c r="B22" s="184" t="s">
        <v>270</v>
      </c>
      <c r="C22" s="403">
        <v>50</v>
      </c>
      <c r="D22" s="819">
        <v>50</v>
      </c>
      <c r="E22" s="135">
        <f t="shared" si="0"/>
        <v>100</v>
      </c>
    </row>
    <row r="23" spans="1:5">
      <c r="A23" s="150" t="s">
        <v>293</v>
      </c>
      <c r="B23" s="184" t="s">
        <v>268</v>
      </c>
      <c r="C23" s="185">
        <v>190.97</v>
      </c>
      <c r="D23" s="819">
        <v>191</v>
      </c>
      <c r="E23" s="135">
        <f t="shared" si="0"/>
        <v>100.01570927370791</v>
      </c>
    </row>
    <row r="24" spans="1:5">
      <c r="A24" s="150" t="s">
        <v>291</v>
      </c>
      <c r="B24" s="184" t="s">
        <v>257</v>
      </c>
      <c r="C24" s="403">
        <v>350</v>
      </c>
      <c r="D24" s="819">
        <v>350</v>
      </c>
      <c r="E24" s="135">
        <f t="shared" si="0"/>
        <v>100</v>
      </c>
    </row>
    <row r="25" spans="1:5" ht="18.75" customHeight="1">
      <c r="A25" s="150" t="s">
        <v>289</v>
      </c>
      <c r="B25" s="186" t="s">
        <v>255</v>
      </c>
      <c r="C25" s="403">
        <v>50</v>
      </c>
      <c r="D25" s="820">
        <v>50</v>
      </c>
      <c r="E25" s="328">
        <f t="shared" si="0"/>
        <v>100</v>
      </c>
    </row>
    <row r="26" spans="1:5">
      <c r="A26" s="150" t="s">
        <v>287</v>
      </c>
      <c r="B26" s="184" t="s">
        <v>253</v>
      </c>
      <c r="C26" s="403">
        <v>50</v>
      </c>
      <c r="D26" s="819">
        <v>50</v>
      </c>
      <c r="E26" s="135">
        <f t="shared" si="0"/>
        <v>100</v>
      </c>
    </row>
    <row r="27" spans="1:5">
      <c r="A27" s="150" t="s">
        <v>285</v>
      </c>
      <c r="B27" s="184" t="s">
        <v>247</v>
      </c>
      <c r="C27" s="185">
        <v>76.12</v>
      </c>
      <c r="D27" s="135">
        <v>76.100000000000009</v>
      </c>
      <c r="E27" s="135">
        <f t="shared" si="0"/>
        <v>99.973725696269057</v>
      </c>
    </row>
    <row r="28" spans="1:5">
      <c r="A28" s="150" t="s">
        <v>283</v>
      </c>
      <c r="B28" s="184" t="s">
        <v>245</v>
      </c>
      <c r="C28" s="403">
        <v>50</v>
      </c>
      <c r="D28" s="819">
        <v>50</v>
      </c>
      <c r="E28" s="135">
        <f t="shared" si="0"/>
        <v>100</v>
      </c>
    </row>
    <row r="29" spans="1:5">
      <c r="A29" s="150" t="s">
        <v>281</v>
      </c>
      <c r="B29" s="184" t="s">
        <v>241</v>
      </c>
      <c r="C29" s="403">
        <v>150</v>
      </c>
      <c r="D29" s="819">
        <v>150</v>
      </c>
      <c r="E29" s="135">
        <f t="shared" si="0"/>
        <v>100</v>
      </c>
    </row>
    <row r="30" spans="1:5">
      <c r="A30" s="150" t="s">
        <v>279</v>
      </c>
      <c r="B30" s="184" t="s">
        <v>239</v>
      </c>
      <c r="C30" s="403">
        <v>350</v>
      </c>
      <c r="D30" s="819">
        <v>350</v>
      </c>
      <c r="E30" s="135">
        <f t="shared" si="0"/>
        <v>100</v>
      </c>
    </row>
    <row r="31" spans="1:5">
      <c r="A31" s="150" t="s">
        <v>277</v>
      </c>
      <c r="B31" s="186" t="s">
        <v>84</v>
      </c>
      <c r="C31" s="403">
        <v>150</v>
      </c>
      <c r="D31" s="135">
        <v>149.80000000000001</v>
      </c>
      <c r="E31" s="135">
        <f t="shared" si="0"/>
        <v>99.866666666666674</v>
      </c>
    </row>
    <row r="32" spans="1:5">
      <c r="A32" s="150" t="s">
        <v>275</v>
      </c>
      <c r="B32" s="186" t="s">
        <v>85</v>
      </c>
      <c r="C32" s="403">
        <v>1400</v>
      </c>
      <c r="D32" s="819">
        <v>1400</v>
      </c>
      <c r="E32" s="135">
        <f t="shared" si="0"/>
        <v>100</v>
      </c>
    </row>
    <row r="33" spans="1:5">
      <c r="A33" s="150" t="s">
        <v>273</v>
      </c>
      <c r="B33" s="186" t="s">
        <v>86</v>
      </c>
      <c r="C33" s="403">
        <v>250</v>
      </c>
      <c r="D33" s="819">
        <v>250</v>
      </c>
      <c r="E33" s="135">
        <f t="shared" si="0"/>
        <v>100</v>
      </c>
    </row>
    <row r="34" spans="1:5">
      <c r="A34" s="150" t="s">
        <v>271</v>
      </c>
      <c r="B34" s="186" t="s">
        <v>87</v>
      </c>
      <c r="C34" s="403">
        <v>750</v>
      </c>
      <c r="D34" s="819">
        <v>750</v>
      </c>
      <c r="E34" s="135">
        <f t="shared" si="0"/>
        <v>100</v>
      </c>
    </row>
    <row r="35" spans="1:5">
      <c r="A35" s="150" t="s">
        <v>269</v>
      </c>
      <c r="B35" s="186" t="s">
        <v>88</v>
      </c>
      <c r="C35" s="403">
        <v>13400</v>
      </c>
      <c r="D35" s="819">
        <v>13400</v>
      </c>
      <c r="E35" s="135">
        <f t="shared" si="0"/>
        <v>100</v>
      </c>
    </row>
    <row r="36" spans="1:5">
      <c r="A36" s="98"/>
      <c r="B36" s="97" t="s">
        <v>89</v>
      </c>
      <c r="C36" s="135">
        <f>SUM(C12:C35)</f>
        <v>18523.599999999999</v>
      </c>
      <c r="D36" s="135">
        <f>SUM(D12:D35)</f>
        <v>18423.400000000001</v>
      </c>
      <c r="E36" s="135">
        <f>D36/C36*100</f>
        <v>99.45906843162237</v>
      </c>
    </row>
    <row r="37" spans="1:5" ht="11.25" customHeight="1"/>
    <row r="38" spans="1:5">
      <c r="A38" s="884" t="s">
        <v>92</v>
      </c>
      <c r="B38" s="884"/>
      <c r="C38" s="884"/>
      <c r="D38" s="883"/>
      <c r="E38" s="883"/>
    </row>
    <row r="42" spans="1:5">
      <c r="C42" s="590"/>
      <c r="D42" s="590"/>
    </row>
  </sheetData>
  <customSheetViews>
    <customSheetView guid="{4165943C-756F-4CCF-9247-CE2CFD5C8A6E}" showPageBreaks="1" hiddenRows="1" topLeftCell="A3">
      <selection activeCell="A4" sqref="A4"/>
      <pageMargins left="0.7" right="0.7" top="0.75" bottom="0.75" header="0.3" footer="0.3"/>
      <pageSetup paperSize="9" orientation="portrait" r:id="rId1"/>
    </customSheetView>
    <customSheetView guid="{ACD9C512-63C9-4003-B6FE-104619FB99E9}" hiddenRows="1" topLeftCell="A3">
      <selection activeCell="D25" sqref="D25"/>
      <pageMargins left="0.7" right="0.7" top="0.75" bottom="0.75" header="0.3" footer="0.3"/>
    </customSheetView>
    <customSheetView guid="{B576D719-61CB-4288-93D5-A83B12AD9238}" hiddenRows="1" topLeftCell="A3">
      <selection activeCell="A7" sqref="A7"/>
      <pageMargins left="0.7" right="0.7" top="0.75" bottom="0.75" header="0.3" footer="0.3"/>
    </customSheetView>
    <customSheetView guid="{9FFDC49B-567C-47F9-93E0-A54EE725B9D9}" hiddenRows="1" topLeftCell="A3">
      <selection activeCell="F13" sqref="F13"/>
      <pageMargins left="0.7" right="0.7" top="0.75" bottom="0.75" header="0.3" footer="0.3"/>
    </customSheetView>
    <customSheetView guid="{6F7F94C3-6637-4894-B83A-C8AF9202C62B}" hiddenRows="1" topLeftCell="A3">
      <selection activeCell="A7" sqref="A7"/>
      <pageMargins left="0.7" right="0.7" top="0.75" bottom="0.75" header="0.3" footer="0.3"/>
    </customSheetView>
    <customSheetView guid="{5C07212E-82C1-4D83-BD39-AC2BD6D97870}" hiddenRows="1" topLeftCell="A3">
      <selection activeCell="A7" sqref="A7"/>
      <pageMargins left="0.7" right="0.7" top="0.75" bottom="0.75" header="0.3" footer="0.3"/>
    </customSheetView>
    <customSheetView guid="{D3711D91-0EFF-403F-B1CB-699C878CEC92}" hiddenRows="1" topLeftCell="A3">
      <selection activeCell="A4" sqref="A4"/>
      <pageMargins left="0.7" right="0.7" top="0.75" bottom="0.75" header="0.3" footer="0.3"/>
      <pageSetup paperSize="9" orientation="portrait" r:id="rId2"/>
    </customSheetView>
  </customSheetViews>
  <mergeCells count="4">
    <mergeCell ref="B7:C7"/>
    <mergeCell ref="A8:E8"/>
    <mergeCell ref="A9:E9"/>
    <mergeCell ref="A38:E38"/>
  </mergeCells>
  <pageMargins left="0.98425196850393704" right="0.39370078740157483" top="0.98425196850393704" bottom="0.36" header="0.43307086614173229" footer="0.31496062992125984"/>
  <pageSetup paperSize="9" orientation="portrait" r:id="rId3"/>
  <headerFooter differentFirst="1">
    <oddHeader>&amp;C&amp;P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theme="0"/>
  </sheetPr>
  <dimension ref="A1:G27"/>
  <sheetViews>
    <sheetView topLeftCell="A3" workbookViewId="0">
      <selection activeCell="D14" sqref="D14"/>
    </sheetView>
  </sheetViews>
  <sheetFormatPr defaultColWidth="9.140625" defaultRowHeight="18.75"/>
  <cols>
    <col min="1" max="1" width="4.7109375" style="240" customWidth="1"/>
    <col min="2" max="2" width="39.85546875" style="93" customWidth="1"/>
    <col min="3" max="3" width="15.42578125" style="92" customWidth="1"/>
    <col min="4" max="4" width="15.28515625" style="91" customWidth="1"/>
    <col min="5" max="5" width="14.28515625" style="91" customWidth="1"/>
    <col min="6" max="16384" width="9.140625" style="91"/>
  </cols>
  <sheetData>
    <row r="1" spans="1:7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7" s="99" customFormat="1" ht="409.5" hidden="1">
      <c r="A2" s="102" t="s">
        <v>318</v>
      </c>
      <c r="B2" s="101" t="s">
        <v>317</v>
      </c>
      <c r="C2" s="100" t="s">
        <v>340</v>
      </c>
    </row>
    <row r="3" spans="1:7" s="311" customFormat="1">
      <c r="A3" s="846"/>
      <c r="B3" s="837"/>
      <c r="C3" s="841" t="s">
        <v>841</v>
      </c>
      <c r="D3" s="844"/>
      <c r="E3" s="837"/>
      <c r="G3" s="847"/>
    </row>
    <row r="4" spans="1:7" s="311" customFormat="1">
      <c r="A4" s="836"/>
      <c r="B4" s="837"/>
      <c r="C4" s="841" t="s">
        <v>785</v>
      </c>
      <c r="D4" s="844"/>
      <c r="E4" s="837"/>
      <c r="G4" s="847"/>
    </row>
    <row r="5" spans="1:7" s="311" customFormat="1">
      <c r="A5" s="836"/>
      <c r="B5" s="837"/>
      <c r="C5" s="841" t="s">
        <v>786</v>
      </c>
      <c r="D5" s="844"/>
      <c r="E5" s="837"/>
      <c r="G5" s="847"/>
    </row>
    <row r="6" spans="1:7" s="311" customFormat="1">
      <c r="A6" s="836"/>
      <c r="B6" s="837"/>
      <c r="C6" s="841" t="s">
        <v>788</v>
      </c>
      <c r="D6" s="844"/>
      <c r="E6" s="837"/>
      <c r="G6" s="847"/>
    </row>
    <row r="7" spans="1:7" s="99" customFormat="1" ht="39.75" customHeight="1">
      <c r="A7" s="13"/>
      <c r="B7" s="859"/>
      <c r="C7" s="859"/>
    </row>
    <row r="8" spans="1:7" s="99" customFormat="1">
      <c r="A8" s="863" t="s">
        <v>90</v>
      </c>
      <c r="B8" s="863"/>
      <c r="C8" s="863"/>
      <c r="D8" s="883"/>
      <c r="E8" s="883"/>
    </row>
    <row r="9" spans="1:7" s="99" customFormat="1" ht="117.75" customHeight="1">
      <c r="A9" s="861" t="s">
        <v>784</v>
      </c>
      <c r="B9" s="861"/>
      <c r="C9" s="861"/>
      <c r="D9" s="882"/>
      <c r="E9" s="882"/>
    </row>
    <row r="10" spans="1:7" s="99" customFormat="1" ht="3.75" customHeight="1">
      <c r="A10" s="239"/>
      <c r="B10" s="239"/>
      <c r="C10" s="239"/>
      <c r="D10" s="107"/>
      <c r="E10" s="107"/>
    </row>
    <row r="11" spans="1:7" s="99" customFormat="1" ht="85.5" customHeight="1">
      <c r="A11" s="238" t="s">
        <v>0</v>
      </c>
      <c r="B11" s="700" t="s">
        <v>441</v>
      </c>
      <c r="C11" s="238" t="s">
        <v>320</v>
      </c>
      <c r="D11" s="90" t="s">
        <v>321</v>
      </c>
      <c r="E11" s="89" t="s">
        <v>322</v>
      </c>
    </row>
    <row r="12" spans="1:7">
      <c r="A12" s="191" t="s">
        <v>315</v>
      </c>
      <c r="B12" s="404" t="s">
        <v>96</v>
      </c>
      <c r="C12" s="405">
        <v>838.7</v>
      </c>
      <c r="D12" s="544">
        <v>838.7</v>
      </c>
      <c r="E12" s="135">
        <f>D12/C12*100</f>
        <v>100</v>
      </c>
    </row>
    <row r="13" spans="1:7">
      <c r="A13" s="191"/>
      <c r="B13" s="404" t="s">
        <v>1</v>
      </c>
      <c r="C13" s="405"/>
      <c r="D13" s="544"/>
      <c r="E13" s="135"/>
    </row>
    <row r="14" spans="1:7" s="356" customFormat="1" ht="21" customHeight="1">
      <c r="A14" s="150" t="s">
        <v>151</v>
      </c>
      <c r="B14" s="210" t="s">
        <v>331</v>
      </c>
      <c r="C14" s="515">
        <v>838.7</v>
      </c>
      <c r="D14" s="516">
        <v>838.7</v>
      </c>
      <c r="E14" s="328">
        <f t="shared" ref="E14:E20" si="0">D14/C14*100</f>
        <v>100</v>
      </c>
    </row>
    <row r="15" spans="1:7">
      <c r="A15" s="191" t="s">
        <v>313</v>
      </c>
      <c r="B15" s="404" t="s">
        <v>270</v>
      </c>
      <c r="C15" s="405">
        <v>1502</v>
      </c>
      <c r="D15" s="544">
        <v>1501.9</v>
      </c>
      <c r="E15" s="135">
        <f t="shared" si="0"/>
        <v>99.99334221038616</v>
      </c>
    </row>
    <row r="16" spans="1:7">
      <c r="A16" s="191" t="s">
        <v>311</v>
      </c>
      <c r="B16" s="192" t="s">
        <v>268</v>
      </c>
      <c r="C16" s="405">
        <v>1432</v>
      </c>
      <c r="D16" s="544">
        <v>59.5</v>
      </c>
      <c r="E16" s="135">
        <f t="shared" si="0"/>
        <v>4.1550279329608939</v>
      </c>
    </row>
    <row r="17" spans="1:5">
      <c r="A17" s="191" t="s">
        <v>309</v>
      </c>
      <c r="B17" s="192" t="s">
        <v>119</v>
      </c>
      <c r="C17" s="405">
        <v>2261.9</v>
      </c>
      <c r="D17" s="544">
        <v>456.6</v>
      </c>
      <c r="E17" s="135">
        <f t="shared" si="0"/>
        <v>20.18656881382908</v>
      </c>
    </row>
    <row r="18" spans="1:5">
      <c r="A18" s="191"/>
      <c r="B18" s="192" t="s">
        <v>1</v>
      </c>
      <c r="C18" s="405"/>
      <c r="D18" s="544"/>
      <c r="E18" s="135"/>
    </row>
    <row r="19" spans="1:5">
      <c r="A19" s="191" t="s">
        <v>161</v>
      </c>
      <c r="B19" s="192" t="s">
        <v>51</v>
      </c>
      <c r="C19" s="405">
        <v>1000</v>
      </c>
      <c r="D19" s="544">
        <v>456.6</v>
      </c>
      <c r="E19" s="135">
        <f t="shared" si="0"/>
        <v>45.660000000000004</v>
      </c>
    </row>
    <row r="20" spans="1:5">
      <c r="A20" s="191" t="s">
        <v>307</v>
      </c>
      <c r="B20" s="192" t="s">
        <v>85</v>
      </c>
      <c r="C20" s="405">
        <v>5242.2</v>
      </c>
      <c r="D20" s="544">
        <v>0</v>
      </c>
      <c r="E20" s="135">
        <f t="shared" si="0"/>
        <v>0</v>
      </c>
    </row>
    <row r="21" spans="1:5">
      <c r="A21" s="98"/>
      <c r="B21" s="97" t="s">
        <v>89</v>
      </c>
      <c r="C21" s="544">
        <f>C12+C15+C16+C17+C20</f>
        <v>11276.8</v>
      </c>
      <c r="D21" s="544">
        <f>D12+D15+D16+D17+D20</f>
        <v>2856.7000000000003</v>
      </c>
      <c r="E21" s="135">
        <f>D21/C21*100</f>
        <v>25.332541146424521</v>
      </c>
    </row>
    <row r="23" spans="1:5">
      <c r="A23" s="884" t="s">
        <v>92</v>
      </c>
      <c r="B23" s="884"/>
      <c r="C23" s="884"/>
      <c r="D23" s="883"/>
      <c r="E23" s="883"/>
    </row>
    <row r="27" spans="1:5">
      <c r="C27" s="566"/>
      <c r="D27" s="566"/>
    </row>
  </sheetData>
  <autoFilter ref="A11:E11"/>
  <customSheetViews>
    <customSheetView guid="{4165943C-756F-4CCF-9247-CE2CFD5C8A6E}" showPageBreaks="1" hiddenRows="1" topLeftCell="A3">
      <selection activeCell="F16" sqref="F16"/>
      <pageMargins left="0.7" right="0.7" top="0.75" bottom="0.75" header="0.3" footer="0.3"/>
      <pageSetup paperSize="9" orientation="portrait" r:id="rId1"/>
    </customSheetView>
    <customSheetView guid="{ACD9C512-63C9-4003-B6FE-104619FB99E9}" hiddenRows="1" topLeftCell="A3">
      <selection activeCell="D25" sqref="D25"/>
      <pageMargins left="0.7" right="0.7" top="0.75" bottom="0.75" header="0.3" footer="0.3"/>
      <pageSetup paperSize="9" orientation="portrait" r:id="rId2"/>
    </customSheetView>
    <customSheetView guid="{B576D719-61CB-4288-93D5-A83B12AD9238}" showPageBreaks="1" hiddenRows="1" topLeftCell="A3">
      <selection activeCell="A7" sqref="A7"/>
      <pageMargins left="0.7" right="0.7" top="0.75" bottom="0.75" header="0.3" footer="0.3"/>
      <pageSetup paperSize="9" orientation="portrait" r:id="rId3"/>
    </customSheetView>
    <customSheetView guid="{9FFDC49B-567C-47F9-93E0-A54EE725B9D9}" hiddenRows="1" topLeftCell="A3">
      <selection activeCell="B9" sqref="B9"/>
      <pageMargins left="0.7" right="0.7" top="0.75" bottom="0.75" header="0.3" footer="0.3"/>
      <pageSetup paperSize="9" orientation="portrait" r:id="rId4"/>
    </customSheetView>
    <customSheetView guid="{6F7F94C3-6637-4894-B83A-C8AF9202C62B}" hiddenRows="1" topLeftCell="A3">
      <selection activeCell="A7" sqref="A7"/>
      <pageMargins left="0.7" right="0.7" top="0.75" bottom="0.75" header="0.3" footer="0.3"/>
      <pageSetup paperSize="9" orientation="portrait" r:id="rId5"/>
    </customSheetView>
    <customSheetView guid="{5C07212E-82C1-4D83-BD39-AC2BD6D97870}" hiddenRows="1" topLeftCell="A3">
      <selection activeCell="A7" sqref="A7"/>
      <pageMargins left="0.7" right="0.7" top="0.75" bottom="0.75" header="0.3" footer="0.3"/>
      <pageSetup paperSize="9" orientation="portrait" r:id="rId6"/>
    </customSheetView>
    <customSheetView guid="{D3711D91-0EFF-403F-B1CB-699C878CEC92}" hiddenRows="1" topLeftCell="A3">
      <selection activeCell="F16" sqref="F16"/>
      <pageMargins left="0.7" right="0.7" top="0.75" bottom="0.75" header="0.3" footer="0.3"/>
      <pageSetup paperSize="9" orientation="portrait" r:id="rId7"/>
    </customSheetView>
  </customSheetViews>
  <mergeCells count="4">
    <mergeCell ref="B7:C7"/>
    <mergeCell ref="A8:E8"/>
    <mergeCell ref="A9:E9"/>
    <mergeCell ref="A23:E23"/>
  </mergeCells>
  <pageMargins left="0.94488188976377963" right="0.39370078740157483" top="0.98425196850393704" bottom="0.74803149606299213" header="0.43307086614173229" footer="0.31496062992125984"/>
  <pageSetup paperSize="9" orientation="portrait" r:id="rId8"/>
  <headerFooter differentFirst="1">
    <oddHeader>&amp;C&amp;P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0"/>
  </sheetPr>
  <dimension ref="A1:I39"/>
  <sheetViews>
    <sheetView topLeftCell="A3" workbookViewId="0">
      <selection activeCell="B7" sqref="B7:C7"/>
    </sheetView>
  </sheetViews>
  <sheetFormatPr defaultColWidth="9.140625" defaultRowHeight="18.75"/>
  <cols>
    <col min="1" max="1" width="5" style="562" customWidth="1"/>
    <col min="2" max="2" width="41" style="63" customWidth="1"/>
    <col min="3" max="3" width="14.42578125" style="62" customWidth="1"/>
    <col min="4" max="4" width="13.7109375" style="61" customWidth="1"/>
    <col min="5" max="5" width="12.85546875" style="61" customWidth="1"/>
    <col min="6" max="6" width="9.140625" style="61"/>
    <col min="7" max="7" width="12.42578125" style="663" customWidth="1"/>
    <col min="8" max="8" width="12.7109375" style="61" customWidth="1"/>
    <col min="9" max="9" width="20.85546875" style="569" customWidth="1"/>
    <col min="10" max="16384" width="9.140625" style="61"/>
  </cols>
  <sheetData>
    <row r="1" spans="1:9" s="72" customFormat="1" ht="264.75" hidden="1" customHeight="1">
      <c r="A1" s="75" t="s">
        <v>318</v>
      </c>
      <c r="B1" s="74" t="s">
        <v>317</v>
      </c>
      <c r="C1" s="73" t="s">
        <v>341</v>
      </c>
      <c r="G1" s="661"/>
      <c r="I1" s="567"/>
    </row>
    <row r="2" spans="1:9" s="68" customFormat="1" ht="409.5" hidden="1">
      <c r="A2" s="71" t="s">
        <v>318</v>
      </c>
      <c r="B2" s="70" t="s">
        <v>317</v>
      </c>
      <c r="C2" s="69" t="s">
        <v>340</v>
      </c>
      <c r="G2" s="662"/>
      <c r="I2" s="568"/>
    </row>
    <row r="3" spans="1:9" s="311" customFormat="1">
      <c r="A3" s="846"/>
      <c r="B3" s="837"/>
      <c r="C3" s="841" t="s">
        <v>842</v>
      </c>
      <c r="D3" s="844"/>
      <c r="E3" s="837"/>
      <c r="G3" s="847"/>
    </row>
    <row r="4" spans="1:9" s="311" customFormat="1">
      <c r="A4" s="836"/>
      <c r="B4" s="837"/>
      <c r="C4" s="841" t="s">
        <v>785</v>
      </c>
      <c r="D4" s="844"/>
      <c r="E4" s="837"/>
      <c r="G4" s="847"/>
    </row>
    <row r="5" spans="1:9" s="311" customFormat="1">
      <c r="A5" s="836"/>
      <c r="B5" s="837"/>
      <c r="C5" s="841" t="s">
        <v>786</v>
      </c>
      <c r="D5" s="844"/>
      <c r="E5" s="837"/>
      <c r="G5" s="847"/>
    </row>
    <row r="6" spans="1:9" s="311" customFormat="1">
      <c r="A6" s="836"/>
      <c r="B6" s="837"/>
      <c r="C6" s="841" t="s">
        <v>788</v>
      </c>
      <c r="D6" s="844"/>
      <c r="E6" s="837"/>
      <c r="G6" s="847"/>
    </row>
    <row r="7" spans="1:9" s="68" customFormat="1" ht="29.25" customHeight="1">
      <c r="A7" s="13"/>
      <c r="B7" s="859"/>
      <c r="C7" s="859"/>
      <c r="G7" s="662"/>
      <c r="I7" s="568"/>
    </row>
    <row r="8" spans="1:9" s="68" customFormat="1">
      <c r="A8" s="863" t="s">
        <v>90</v>
      </c>
      <c r="B8" s="863"/>
      <c r="C8" s="863"/>
      <c r="D8" s="1004"/>
      <c r="E8" s="1004"/>
      <c r="G8" s="662"/>
      <c r="I8" s="568"/>
    </row>
    <row r="9" spans="1:9" s="68" customFormat="1" ht="42" customHeight="1">
      <c r="A9" s="861" t="s">
        <v>694</v>
      </c>
      <c r="B9" s="881"/>
      <c r="C9" s="881"/>
      <c r="D9" s="881"/>
      <c r="E9" s="881"/>
      <c r="G9" s="662"/>
      <c r="I9" s="568"/>
    </row>
    <row r="10" spans="1:9" s="68" customFormat="1" ht="12.75" customHeight="1">
      <c r="A10" s="108"/>
      <c r="B10" s="108"/>
      <c r="C10" s="108"/>
      <c r="D10" s="109"/>
      <c r="E10" s="109"/>
      <c r="G10" s="662"/>
      <c r="I10" s="568"/>
    </row>
    <row r="11" spans="1:9" s="68" customFormat="1" ht="90.75" customHeight="1">
      <c r="A11" s="561" t="s">
        <v>0</v>
      </c>
      <c r="B11" s="561" t="s">
        <v>91</v>
      </c>
      <c r="C11" s="561" t="s">
        <v>320</v>
      </c>
      <c r="D11" s="278" t="s">
        <v>321</v>
      </c>
      <c r="E11" s="89" t="s">
        <v>322</v>
      </c>
      <c r="G11" s="662"/>
      <c r="I11" s="568"/>
    </row>
    <row r="12" spans="1:9">
      <c r="A12" s="66" t="s">
        <v>315</v>
      </c>
      <c r="B12" s="277" t="s">
        <v>314</v>
      </c>
      <c r="C12" s="138">
        <v>120</v>
      </c>
      <c r="D12" s="138">
        <v>120</v>
      </c>
      <c r="E12" s="138">
        <f t="shared" ref="E12:E32" si="0">D12/C12*100</f>
        <v>100</v>
      </c>
      <c r="F12" s="660"/>
      <c r="G12" s="618"/>
    </row>
    <row r="13" spans="1:9">
      <c r="A13" s="66" t="s">
        <v>313</v>
      </c>
      <c r="B13" s="192" t="s">
        <v>312</v>
      </c>
      <c r="C13" s="138">
        <v>1313</v>
      </c>
      <c r="D13" s="138">
        <v>1313</v>
      </c>
      <c r="E13" s="138">
        <f t="shared" si="0"/>
        <v>100</v>
      </c>
      <c r="F13" s="660"/>
      <c r="G13" s="618"/>
    </row>
    <row r="14" spans="1:9">
      <c r="A14" s="66" t="s">
        <v>311</v>
      </c>
      <c r="B14" s="277" t="s">
        <v>306</v>
      </c>
      <c r="C14" s="138">
        <v>5910</v>
      </c>
      <c r="D14" s="138">
        <v>5909.9000000000005</v>
      </c>
      <c r="E14" s="138">
        <f t="shared" si="0"/>
        <v>99.998307952622682</v>
      </c>
      <c r="F14" s="660"/>
      <c r="G14" s="618"/>
    </row>
    <row r="15" spans="1:9">
      <c r="A15" s="66" t="s">
        <v>309</v>
      </c>
      <c r="B15" s="277" t="s">
        <v>304</v>
      </c>
      <c r="C15" s="138">
        <v>150</v>
      </c>
      <c r="D15" s="138">
        <v>150</v>
      </c>
      <c r="E15" s="138">
        <f t="shared" si="0"/>
        <v>100</v>
      </c>
      <c r="F15" s="660"/>
      <c r="G15" s="618"/>
    </row>
    <row r="16" spans="1:9">
      <c r="A16" s="66" t="s">
        <v>307</v>
      </c>
      <c r="B16" s="192" t="s">
        <v>300</v>
      </c>
      <c r="C16" s="138">
        <v>7142</v>
      </c>
      <c r="D16" s="138">
        <v>7142</v>
      </c>
      <c r="E16" s="138">
        <f t="shared" si="0"/>
        <v>100</v>
      </c>
      <c r="F16" s="660"/>
      <c r="G16" s="618"/>
    </row>
    <row r="17" spans="1:7">
      <c r="A17" s="66" t="s">
        <v>305</v>
      </c>
      <c r="B17" s="192" t="s">
        <v>298</v>
      </c>
      <c r="C17" s="138">
        <v>1489</v>
      </c>
      <c r="D17" s="138">
        <v>1489</v>
      </c>
      <c r="E17" s="138">
        <f t="shared" si="0"/>
        <v>100</v>
      </c>
      <c r="F17" s="660"/>
      <c r="G17" s="618"/>
    </row>
    <row r="18" spans="1:7">
      <c r="A18" s="66" t="s">
        <v>303</v>
      </c>
      <c r="B18" s="192" t="s">
        <v>294</v>
      </c>
      <c r="C18" s="138">
        <v>1290</v>
      </c>
      <c r="D18" s="138">
        <v>1290</v>
      </c>
      <c r="E18" s="138">
        <f t="shared" si="0"/>
        <v>100</v>
      </c>
      <c r="F18" s="660"/>
      <c r="G18" s="618"/>
    </row>
    <row r="19" spans="1:7">
      <c r="A19" s="66" t="s">
        <v>301</v>
      </c>
      <c r="B19" s="192" t="s">
        <v>292</v>
      </c>
      <c r="C19" s="138">
        <v>120</v>
      </c>
      <c r="D19" s="138">
        <v>120</v>
      </c>
      <c r="E19" s="138">
        <f t="shared" si="0"/>
        <v>100</v>
      </c>
      <c r="F19" s="660"/>
      <c r="G19" s="618"/>
    </row>
    <row r="20" spans="1:7">
      <c r="A20" s="66" t="s">
        <v>299</v>
      </c>
      <c r="B20" s="192" t="s">
        <v>284</v>
      </c>
      <c r="C20" s="138">
        <v>600</v>
      </c>
      <c r="D20" s="138">
        <v>600</v>
      </c>
      <c r="E20" s="138">
        <f t="shared" si="0"/>
        <v>100</v>
      </c>
      <c r="F20" s="660"/>
      <c r="G20" s="618"/>
    </row>
    <row r="21" spans="1:7">
      <c r="A21" s="66" t="s">
        <v>297</v>
      </c>
      <c r="B21" s="192" t="s">
        <v>278</v>
      </c>
      <c r="C21" s="138">
        <v>470</v>
      </c>
      <c r="D21" s="138">
        <v>470</v>
      </c>
      <c r="E21" s="138">
        <f t="shared" si="0"/>
        <v>100</v>
      </c>
      <c r="F21" s="660"/>
      <c r="G21" s="618"/>
    </row>
    <row r="22" spans="1:7">
      <c r="A22" s="66" t="s">
        <v>295</v>
      </c>
      <c r="B22" s="192" t="s">
        <v>276</v>
      </c>
      <c r="C22" s="138">
        <v>100</v>
      </c>
      <c r="D22" s="138">
        <v>100</v>
      </c>
      <c r="E22" s="138">
        <f t="shared" si="0"/>
        <v>100</v>
      </c>
      <c r="F22" s="660"/>
      <c r="G22" s="618"/>
    </row>
    <row r="23" spans="1:7">
      <c r="A23" s="66" t="s">
        <v>293</v>
      </c>
      <c r="B23" s="192" t="s">
        <v>274</v>
      </c>
      <c r="C23" s="138">
        <v>420</v>
      </c>
      <c r="D23" s="138">
        <v>420</v>
      </c>
      <c r="E23" s="138">
        <f t="shared" si="0"/>
        <v>100</v>
      </c>
      <c r="F23" s="660"/>
      <c r="G23" s="618"/>
    </row>
    <row r="24" spans="1:7">
      <c r="A24" s="66" t="s">
        <v>291</v>
      </c>
      <c r="B24" s="192" t="s">
        <v>272</v>
      </c>
      <c r="C24" s="138">
        <v>1250</v>
      </c>
      <c r="D24" s="138">
        <v>1250</v>
      </c>
      <c r="E24" s="138">
        <f t="shared" si="0"/>
        <v>100</v>
      </c>
      <c r="F24" s="660"/>
      <c r="G24" s="618"/>
    </row>
    <row r="25" spans="1:7">
      <c r="A25" s="66" t="s">
        <v>289</v>
      </c>
      <c r="B25" s="192" t="s">
        <v>270</v>
      </c>
      <c r="C25" s="138">
        <v>2220</v>
      </c>
      <c r="D25" s="138">
        <v>2220</v>
      </c>
      <c r="E25" s="138">
        <f t="shared" si="0"/>
        <v>100</v>
      </c>
      <c r="F25" s="660"/>
      <c r="G25" s="618"/>
    </row>
    <row r="26" spans="1:7">
      <c r="A26" s="66" t="s">
        <v>287</v>
      </c>
      <c r="B26" s="192" t="s">
        <v>268</v>
      </c>
      <c r="C26" s="138">
        <v>330</v>
      </c>
      <c r="D26" s="138">
        <v>330</v>
      </c>
      <c r="E26" s="138">
        <f t="shared" si="0"/>
        <v>100</v>
      </c>
      <c r="F26" s="660"/>
      <c r="G26" s="618"/>
    </row>
    <row r="27" spans="1:7">
      <c r="A27" s="66" t="s">
        <v>285</v>
      </c>
      <c r="B27" s="192" t="s">
        <v>257</v>
      </c>
      <c r="C27" s="138">
        <v>983</v>
      </c>
      <c r="D27" s="138">
        <v>980.2</v>
      </c>
      <c r="E27" s="138">
        <f t="shared" si="0"/>
        <v>99.715157680569689</v>
      </c>
      <c r="F27" s="660"/>
      <c r="G27" s="618"/>
    </row>
    <row r="28" spans="1:7">
      <c r="A28" s="66" t="s">
        <v>283</v>
      </c>
      <c r="B28" s="192" t="s">
        <v>251</v>
      </c>
      <c r="C28" s="138">
        <v>560</v>
      </c>
      <c r="D28" s="138">
        <v>560</v>
      </c>
      <c r="E28" s="138">
        <f t="shared" si="0"/>
        <v>100</v>
      </c>
      <c r="F28" s="660"/>
      <c r="G28" s="618"/>
    </row>
    <row r="29" spans="1:7">
      <c r="A29" s="66" t="s">
        <v>281</v>
      </c>
      <c r="B29" s="192" t="s">
        <v>245</v>
      </c>
      <c r="C29" s="138">
        <v>40</v>
      </c>
      <c r="D29" s="138">
        <v>40</v>
      </c>
      <c r="E29" s="138">
        <f t="shared" si="0"/>
        <v>100</v>
      </c>
      <c r="F29" s="660"/>
      <c r="G29" s="618"/>
    </row>
    <row r="30" spans="1:7">
      <c r="A30" s="66" t="s">
        <v>279</v>
      </c>
      <c r="B30" s="192" t="s">
        <v>239</v>
      </c>
      <c r="C30" s="138">
        <v>410</v>
      </c>
      <c r="D30" s="138">
        <v>410</v>
      </c>
      <c r="E30" s="138">
        <f t="shared" si="0"/>
        <v>100</v>
      </c>
      <c r="F30" s="660"/>
      <c r="G30" s="618"/>
    </row>
    <row r="31" spans="1:7">
      <c r="A31" s="66" t="s">
        <v>277</v>
      </c>
      <c r="B31" s="192" t="s">
        <v>574</v>
      </c>
      <c r="C31" s="138">
        <v>920</v>
      </c>
      <c r="D31" s="138">
        <v>920</v>
      </c>
      <c r="E31" s="138">
        <f t="shared" si="0"/>
        <v>100</v>
      </c>
      <c r="F31" s="660"/>
      <c r="G31" s="618"/>
    </row>
    <row r="32" spans="1:7">
      <c r="A32" s="66"/>
      <c r="B32" s="65" t="s">
        <v>89</v>
      </c>
      <c r="C32" s="138">
        <f>SUM(C12:C31)</f>
        <v>25837</v>
      </c>
      <c r="D32" s="138">
        <f>SUM(D12:D31)</f>
        <v>25834.100000000002</v>
      </c>
      <c r="E32" s="138">
        <f t="shared" si="0"/>
        <v>99.988775786662544</v>
      </c>
    </row>
    <row r="34" spans="1:5">
      <c r="A34" s="885" t="s">
        <v>92</v>
      </c>
      <c r="B34" s="885"/>
      <c r="C34" s="885"/>
      <c r="D34" s="1004"/>
      <c r="E34" s="1004"/>
    </row>
    <row r="39" spans="1:5">
      <c r="C39" s="659"/>
      <c r="D39" s="659"/>
    </row>
  </sheetData>
  <mergeCells count="4">
    <mergeCell ref="B7:C7"/>
    <mergeCell ref="A8:E8"/>
    <mergeCell ref="A9:E9"/>
    <mergeCell ref="A34:E34"/>
  </mergeCells>
  <pageMargins left="0.86614173228346458" right="0.39370078740157483" top="0.7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5" sqref="D25"/>
    </sheetView>
  </sheetViews>
  <sheetFormatPr defaultRowHeight="12.75"/>
  <sheetData/>
  <customSheetViews>
    <customSheetView guid="{4165943C-756F-4CCF-9247-CE2CFD5C8A6E}" state="hidden">
      <selection activeCell="D25" sqref="D25"/>
      <pageMargins left="0.7" right="0.7" top="0.75" bottom="0.75" header="0.3" footer="0.3"/>
    </customSheetView>
    <customSheetView guid="{ACD9C512-63C9-4003-B6FE-104619FB99E9}">
      <selection activeCell="D25" sqref="D25"/>
      <pageMargins left="0.7" right="0.7" top="0.75" bottom="0.75" header="0.3" footer="0.3"/>
    </customSheetView>
    <customSheetView guid="{B576D719-61CB-4288-93D5-A83B12AD9238}">
      <pageMargins left="0.7" right="0.7" top="0.75" bottom="0.75" header="0.3" footer="0.3"/>
    </customSheetView>
    <customSheetView guid="{9FFDC49B-567C-47F9-93E0-A54EE725B9D9}">
      <pageMargins left="0.7" right="0.7" top="0.75" bottom="0.75" header="0.3" footer="0.3"/>
    </customSheetView>
    <customSheetView guid="{6F7F94C3-6637-4894-B83A-C8AF9202C62B}">
      <pageMargins left="0.7" right="0.7" top="0.75" bottom="0.75" header="0.3" footer="0.3"/>
    </customSheetView>
    <customSheetView guid="{5C07212E-82C1-4D83-BD39-AC2BD6D97870}">
      <selection activeCell="D25" sqref="D25"/>
      <pageMargins left="0.7" right="0.7" top="0.75" bottom="0.75" header="0.3" footer="0.3"/>
    </customSheetView>
    <customSheetView guid="{D3711D91-0EFF-403F-B1CB-699C878CEC92}" state="hidden">
      <selection activeCell="D25" sqref="D2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</sheetPr>
  <dimension ref="A1:U86"/>
  <sheetViews>
    <sheetView topLeftCell="C1" workbookViewId="0">
      <selection activeCell="K14" sqref="K14"/>
    </sheetView>
  </sheetViews>
  <sheetFormatPr defaultRowHeight="12.75"/>
  <cols>
    <col min="1" max="1" width="5.140625" style="688" customWidth="1"/>
    <col min="2" max="2" width="30.140625" style="688" customWidth="1"/>
    <col min="3" max="3" width="9.85546875" style="688" customWidth="1"/>
    <col min="4" max="5" width="12.85546875" style="688" customWidth="1"/>
    <col min="6" max="6" width="23.28515625" style="688" customWidth="1"/>
    <col min="7" max="7" width="16.7109375" style="688" customWidth="1"/>
    <col min="8" max="8" width="23" style="688" customWidth="1"/>
    <col min="9" max="9" width="9.85546875" style="703" customWidth="1"/>
    <col min="10" max="11" width="12.85546875" style="688" customWidth="1"/>
    <col min="12" max="12" width="24" style="688" customWidth="1"/>
    <col min="13" max="13" width="16.7109375" style="688" customWidth="1"/>
    <col min="14" max="14" width="23.140625" style="688" customWidth="1"/>
    <col min="15" max="15" width="13.28515625" style="689" customWidth="1"/>
    <col min="16" max="16384" width="9.140625" style="688"/>
  </cols>
  <sheetData>
    <row r="1" spans="1:21" s="68" customFormat="1" ht="18.75" customHeight="1">
      <c r="A1" s="829"/>
      <c r="B1" s="830"/>
      <c r="C1" s="830"/>
      <c r="D1" s="830"/>
      <c r="E1" s="830"/>
      <c r="F1" s="830"/>
      <c r="G1" s="827"/>
      <c r="H1" s="830"/>
      <c r="I1" s="830"/>
      <c r="M1" s="827" t="s">
        <v>794</v>
      </c>
    </row>
    <row r="2" spans="1:21" s="68" customFormat="1" ht="18.75" customHeight="1">
      <c r="A2" s="829"/>
      <c r="B2" s="830"/>
      <c r="C2" s="830"/>
      <c r="D2" s="830"/>
      <c r="E2" s="830"/>
      <c r="F2" s="830"/>
      <c r="G2" s="827"/>
      <c r="H2" s="830"/>
      <c r="I2" s="830"/>
      <c r="M2" s="827" t="s">
        <v>785</v>
      </c>
    </row>
    <row r="3" spans="1:21" s="68" customFormat="1" ht="18.75" customHeight="1">
      <c r="A3" s="829"/>
      <c r="B3" s="830"/>
      <c r="C3" s="830"/>
      <c r="D3" s="830"/>
      <c r="E3" s="830"/>
      <c r="F3" s="830"/>
      <c r="G3" s="827"/>
      <c r="H3" s="830"/>
      <c r="I3" s="830"/>
      <c r="M3" s="827" t="s">
        <v>786</v>
      </c>
    </row>
    <row r="4" spans="1:21" s="68" customFormat="1" ht="18.75" customHeight="1">
      <c r="A4" s="829"/>
      <c r="B4" s="830"/>
      <c r="C4" s="830"/>
      <c r="D4" s="830"/>
      <c r="E4" s="830"/>
      <c r="F4" s="830"/>
      <c r="G4" s="827"/>
      <c r="H4" s="830"/>
      <c r="I4" s="830"/>
      <c r="M4" s="827" t="s">
        <v>788</v>
      </c>
    </row>
    <row r="5" spans="1:21" s="835" customFormat="1">
      <c r="I5" s="703"/>
      <c r="O5" s="834"/>
    </row>
    <row r="6" spans="1:21" ht="18.75">
      <c r="A6" s="13"/>
      <c r="B6" s="879"/>
      <c r="C6" s="879"/>
      <c r="D6" s="11"/>
      <c r="E6" s="11"/>
    </row>
    <row r="7" spans="1:21" ht="18.75">
      <c r="A7" s="863" t="s">
        <v>90</v>
      </c>
      <c r="B7" s="863"/>
      <c r="C7" s="863"/>
      <c r="D7" s="863"/>
      <c r="E7" s="863"/>
      <c r="F7" s="863"/>
      <c r="G7" s="863"/>
      <c r="H7" s="863"/>
      <c r="I7" s="863"/>
      <c r="J7" s="863"/>
      <c r="K7" s="863"/>
      <c r="L7" s="863"/>
      <c r="M7" s="863"/>
      <c r="N7" s="863"/>
      <c r="O7" s="863"/>
    </row>
    <row r="8" spans="1:21" ht="18.75" customHeight="1">
      <c r="A8" s="863" t="s">
        <v>748</v>
      </c>
      <c r="B8" s="863"/>
      <c r="C8" s="863"/>
      <c r="D8" s="863"/>
      <c r="E8" s="863"/>
      <c r="F8" s="863"/>
      <c r="G8" s="863"/>
      <c r="H8" s="863"/>
      <c r="I8" s="863"/>
      <c r="J8" s="863"/>
      <c r="K8" s="863"/>
      <c r="L8" s="863"/>
      <c r="M8" s="863"/>
      <c r="N8" s="863"/>
      <c r="O8" s="863"/>
    </row>
    <row r="12" spans="1:21" ht="31.5" customHeight="1">
      <c r="A12" s="899" t="s">
        <v>0</v>
      </c>
      <c r="B12" s="899" t="s">
        <v>343</v>
      </c>
      <c r="C12" s="896" t="s">
        <v>320</v>
      </c>
      <c r="D12" s="897"/>
      <c r="E12" s="897"/>
      <c r="F12" s="897"/>
      <c r="G12" s="897"/>
      <c r="H12" s="898"/>
      <c r="I12" s="896" t="s">
        <v>335</v>
      </c>
      <c r="J12" s="897"/>
      <c r="K12" s="897"/>
      <c r="L12" s="897"/>
      <c r="M12" s="897"/>
      <c r="N12" s="898"/>
      <c r="O12" s="891" t="s">
        <v>322</v>
      </c>
    </row>
    <row r="13" spans="1:21" ht="17.25" customHeight="1">
      <c r="A13" s="900"/>
      <c r="B13" s="900"/>
      <c r="C13" s="894" t="s">
        <v>749</v>
      </c>
      <c r="D13" s="896" t="s">
        <v>1</v>
      </c>
      <c r="E13" s="897"/>
      <c r="F13" s="897"/>
      <c r="G13" s="897"/>
      <c r="H13" s="898"/>
      <c r="I13" s="894" t="s">
        <v>749</v>
      </c>
      <c r="J13" s="896" t="s">
        <v>1</v>
      </c>
      <c r="K13" s="897"/>
      <c r="L13" s="897"/>
      <c r="M13" s="897"/>
      <c r="N13" s="898"/>
      <c r="O13" s="892"/>
    </row>
    <row r="14" spans="1:21" ht="284.25" customHeight="1">
      <c r="A14" s="901"/>
      <c r="B14" s="901"/>
      <c r="C14" s="895"/>
      <c r="D14" s="704" t="s">
        <v>750</v>
      </c>
      <c r="E14" s="704" t="s">
        <v>751</v>
      </c>
      <c r="F14" s="704" t="s">
        <v>853</v>
      </c>
      <c r="G14" s="704" t="s">
        <v>752</v>
      </c>
      <c r="H14" s="704" t="s">
        <v>753</v>
      </c>
      <c r="I14" s="895"/>
      <c r="J14" s="704" t="s">
        <v>750</v>
      </c>
      <c r="K14" s="704" t="s">
        <v>751</v>
      </c>
      <c r="L14" s="704" t="s">
        <v>853</v>
      </c>
      <c r="M14" s="704" t="s">
        <v>752</v>
      </c>
      <c r="N14" s="704" t="s">
        <v>753</v>
      </c>
      <c r="O14" s="893"/>
    </row>
    <row r="15" spans="1:21" s="708" customFormat="1" ht="12">
      <c r="A15" s="705">
        <v>1</v>
      </c>
      <c r="B15" s="705">
        <v>2</v>
      </c>
      <c r="C15" s="705">
        <v>3</v>
      </c>
      <c r="D15" s="705">
        <v>4</v>
      </c>
      <c r="E15" s="705">
        <v>5</v>
      </c>
      <c r="F15" s="705">
        <v>6</v>
      </c>
      <c r="G15" s="705">
        <v>7</v>
      </c>
      <c r="H15" s="705">
        <v>8</v>
      </c>
      <c r="I15" s="706">
        <v>9</v>
      </c>
      <c r="J15" s="705">
        <v>10</v>
      </c>
      <c r="K15" s="705">
        <v>11</v>
      </c>
      <c r="L15" s="705">
        <v>12</v>
      </c>
      <c r="M15" s="705">
        <v>13</v>
      </c>
      <c r="N15" s="707">
        <v>14</v>
      </c>
      <c r="O15" s="705">
        <v>15</v>
      </c>
    </row>
    <row r="16" spans="1:21" ht="15.75">
      <c r="A16" s="709">
        <v>1</v>
      </c>
      <c r="B16" s="710" t="s">
        <v>314</v>
      </c>
      <c r="C16" s="709">
        <v>8.11</v>
      </c>
      <c r="D16" s="709"/>
      <c r="E16" s="709"/>
      <c r="F16" s="709"/>
      <c r="G16" s="709">
        <v>8.11</v>
      </c>
      <c r="H16" s="709"/>
      <c r="I16" s="709">
        <v>8.11</v>
      </c>
      <c r="J16" s="709"/>
      <c r="K16" s="709"/>
      <c r="L16" s="709"/>
      <c r="M16" s="709">
        <v>8.11</v>
      </c>
      <c r="N16" s="709"/>
      <c r="O16" s="723">
        <f>I16/C16*100</f>
        <v>100</v>
      </c>
      <c r="P16" s="711"/>
      <c r="Q16" s="711"/>
      <c r="R16" s="711"/>
      <c r="S16" s="711"/>
      <c r="T16" s="711"/>
      <c r="U16" s="711"/>
    </row>
    <row r="17" spans="1:21" ht="15.75">
      <c r="A17" s="709">
        <v>2</v>
      </c>
      <c r="B17" s="710" t="s">
        <v>312</v>
      </c>
      <c r="C17" s="709">
        <v>262.01</v>
      </c>
      <c r="D17" s="709">
        <v>100</v>
      </c>
      <c r="E17" s="709">
        <v>50</v>
      </c>
      <c r="F17" s="709">
        <v>91.74</v>
      </c>
      <c r="G17" s="709">
        <v>20.27</v>
      </c>
      <c r="H17" s="709"/>
      <c r="I17" s="709">
        <v>262.01</v>
      </c>
      <c r="J17" s="712">
        <v>100</v>
      </c>
      <c r="K17" s="709">
        <v>50</v>
      </c>
      <c r="L17" s="709">
        <v>91.74</v>
      </c>
      <c r="M17" s="709">
        <v>20.27</v>
      </c>
      <c r="N17" s="709"/>
      <c r="O17" s="723">
        <f t="shared" ref="O17:O80" si="0">I17/C17*100</f>
        <v>100</v>
      </c>
      <c r="P17" s="711"/>
      <c r="Q17" s="711"/>
      <c r="R17" s="711"/>
      <c r="S17" s="711"/>
      <c r="T17" s="711"/>
      <c r="U17" s="711"/>
    </row>
    <row r="18" spans="1:21" ht="15.75">
      <c r="A18" s="709">
        <v>3</v>
      </c>
      <c r="B18" s="710" t="s">
        <v>310</v>
      </c>
      <c r="C18" s="713">
        <v>6794.28</v>
      </c>
      <c r="D18" s="709">
        <v>100</v>
      </c>
      <c r="E18" s="709"/>
      <c r="F18" s="709">
        <v>61.16</v>
      </c>
      <c r="G18" s="709">
        <v>16.22</v>
      </c>
      <c r="H18" s="713">
        <v>6616.9</v>
      </c>
      <c r="I18" s="713">
        <v>6794.28</v>
      </c>
      <c r="J18" s="712">
        <v>100</v>
      </c>
      <c r="K18" s="709"/>
      <c r="L18" s="709">
        <v>61.16</v>
      </c>
      <c r="M18" s="709">
        <v>16.22</v>
      </c>
      <c r="N18" s="713">
        <v>6616.9</v>
      </c>
      <c r="O18" s="723">
        <f t="shared" si="0"/>
        <v>100</v>
      </c>
      <c r="P18" s="711"/>
      <c r="Q18" s="711"/>
      <c r="R18" s="711"/>
      <c r="S18" s="711"/>
      <c r="T18" s="711"/>
      <c r="U18" s="711"/>
    </row>
    <row r="19" spans="1:21" ht="31.5">
      <c r="A19" s="709">
        <v>4</v>
      </c>
      <c r="B19" s="714" t="s">
        <v>754</v>
      </c>
      <c r="C19" s="709">
        <v>8.92</v>
      </c>
      <c r="D19" s="709"/>
      <c r="E19" s="709"/>
      <c r="F19" s="709"/>
      <c r="G19" s="709">
        <v>8.92</v>
      </c>
      <c r="H19" s="709"/>
      <c r="I19" s="709">
        <v>8.92</v>
      </c>
      <c r="J19" s="712"/>
      <c r="K19" s="709"/>
      <c r="L19" s="709"/>
      <c r="M19" s="709">
        <v>8.92</v>
      </c>
      <c r="N19" s="709"/>
      <c r="O19" s="723">
        <f t="shared" si="0"/>
        <v>100</v>
      </c>
      <c r="P19" s="711"/>
      <c r="Q19" s="711"/>
      <c r="R19" s="711"/>
      <c r="S19" s="711"/>
      <c r="T19" s="711"/>
      <c r="U19" s="711"/>
    </row>
    <row r="20" spans="1:21" ht="15.75">
      <c r="A20" s="709">
        <v>5</v>
      </c>
      <c r="B20" s="710" t="s">
        <v>306</v>
      </c>
      <c r="C20" s="709">
        <v>12.97</v>
      </c>
      <c r="D20" s="709"/>
      <c r="E20" s="709"/>
      <c r="F20" s="709"/>
      <c r="G20" s="709">
        <v>12.97</v>
      </c>
      <c r="H20" s="709"/>
      <c r="I20" s="709">
        <v>12.97</v>
      </c>
      <c r="J20" s="712"/>
      <c r="K20" s="709"/>
      <c r="L20" s="709"/>
      <c r="M20" s="709">
        <v>12.97</v>
      </c>
      <c r="N20" s="709"/>
      <c r="O20" s="723">
        <f t="shared" si="0"/>
        <v>100</v>
      </c>
      <c r="P20" s="711"/>
      <c r="Q20" s="711"/>
      <c r="R20" s="711"/>
      <c r="S20" s="711"/>
      <c r="T20" s="711"/>
      <c r="U20" s="711"/>
    </row>
    <row r="21" spans="1:21" ht="15.75">
      <c r="A21" s="709">
        <v>6</v>
      </c>
      <c r="B21" s="710" t="s">
        <v>304</v>
      </c>
      <c r="C21" s="709">
        <v>71.7</v>
      </c>
      <c r="D21" s="709"/>
      <c r="E21" s="709"/>
      <c r="F21" s="709">
        <v>61.16</v>
      </c>
      <c r="G21" s="709">
        <v>10.54</v>
      </c>
      <c r="H21" s="709"/>
      <c r="I21" s="709">
        <v>71.7</v>
      </c>
      <c r="J21" s="712"/>
      <c r="K21" s="709"/>
      <c r="L21" s="709">
        <v>61.16</v>
      </c>
      <c r="M21" s="709">
        <v>10.54</v>
      </c>
      <c r="N21" s="709"/>
      <c r="O21" s="723">
        <f t="shared" si="0"/>
        <v>100</v>
      </c>
      <c r="P21" s="711"/>
      <c r="Q21" s="711"/>
      <c r="R21" s="711"/>
      <c r="S21" s="711"/>
      <c r="T21" s="711"/>
      <c r="U21" s="711"/>
    </row>
    <row r="22" spans="1:21" ht="15.75">
      <c r="A22" s="709">
        <v>7</v>
      </c>
      <c r="B22" s="710" t="s">
        <v>302</v>
      </c>
      <c r="C22" s="709">
        <v>166.22</v>
      </c>
      <c r="D22" s="709">
        <v>100</v>
      </c>
      <c r="E22" s="709">
        <v>50</v>
      </c>
      <c r="F22" s="709"/>
      <c r="G22" s="709">
        <v>16.22</v>
      </c>
      <c r="H22" s="709"/>
      <c r="I22" s="709">
        <v>166.22</v>
      </c>
      <c r="J22" s="712">
        <v>100</v>
      </c>
      <c r="K22" s="709">
        <v>50</v>
      </c>
      <c r="L22" s="709"/>
      <c r="M22" s="709">
        <v>16.22</v>
      </c>
      <c r="N22" s="709"/>
      <c r="O22" s="723">
        <f t="shared" si="0"/>
        <v>100</v>
      </c>
      <c r="P22" s="711"/>
      <c r="Q22" s="711"/>
      <c r="R22" s="711"/>
      <c r="S22" s="711"/>
      <c r="T22" s="711"/>
      <c r="U22" s="711"/>
    </row>
    <row r="23" spans="1:21" ht="15.75">
      <c r="A23" s="709">
        <v>8</v>
      </c>
      <c r="B23" s="710" t="s">
        <v>300</v>
      </c>
      <c r="C23" s="709">
        <v>9.73</v>
      </c>
      <c r="D23" s="709"/>
      <c r="E23" s="709"/>
      <c r="F23" s="709"/>
      <c r="G23" s="709">
        <v>9.73</v>
      </c>
      <c r="H23" s="709"/>
      <c r="I23" s="709">
        <v>9.73</v>
      </c>
      <c r="J23" s="712"/>
      <c r="K23" s="709"/>
      <c r="L23" s="709"/>
      <c r="M23" s="709">
        <v>9.73</v>
      </c>
      <c r="N23" s="709"/>
      <c r="O23" s="723">
        <f t="shared" si="0"/>
        <v>100</v>
      </c>
      <c r="P23" s="711"/>
      <c r="Q23" s="711"/>
      <c r="R23" s="711"/>
      <c r="S23" s="711"/>
      <c r="T23" s="711"/>
      <c r="U23" s="711"/>
    </row>
    <row r="24" spans="1:21" ht="15.75">
      <c r="A24" s="709">
        <v>9</v>
      </c>
      <c r="B24" s="710" t="s">
        <v>298</v>
      </c>
      <c r="C24" s="709">
        <v>117.03</v>
      </c>
      <c r="D24" s="709">
        <v>100</v>
      </c>
      <c r="E24" s="709"/>
      <c r="F24" s="709"/>
      <c r="G24" s="709">
        <v>17.03</v>
      </c>
      <c r="H24" s="709"/>
      <c r="I24" s="709">
        <v>117.03</v>
      </c>
      <c r="J24" s="712">
        <v>100</v>
      </c>
      <c r="K24" s="709"/>
      <c r="L24" s="709"/>
      <c r="M24" s="709">
        <v>17.03</v>
      </c>
      <c r="N24" s="709"/>
      <c r="O24" s="723">
        <f t="shared" si="0"/>
        <v>100</v>
      </c>
      <c r="P24" s="711"/>
      <c r="Q24" s="711"/>
      <c r="R24" s="711"/>
      <c r="S24" s="711"/>
      <c r="T24" s="711"/>
      <c r="U24" s="711"/>
    </row>
    <row r="25" spans="1:21" ht="15.75">
      <c r="A25" s="709">
        <v>10</v>
      </c>
      <c r="B25" s="710" t="s">
        <v>296</v>
      </c>
      <c r="C25" s="709">
        <v>10.54</v>
      </c>
      <c r="D25" s="709"/>
      <c r="E25" s="709"/>
      <c r="F25" s="709"/>
      <c r="G25" s="709">
        <v>10.54</v>
      </c>
      <c r="H25" s="709"/>
      <c r="I25" s="709">
        <v>10.54</v>
      </c>
      <c r="J25" s="712"/>
      <c r="K25" s="709"/>
      <c r="L25" s="709"/>
      <c r="M25" s="709">
        <v>10.54</v>
      </c>
      <c r="N25" s="709"/>
      <c r="O25" s="723">
        <f t="shared" si="0"/>
        <v>100</v>
      </c>
      <c r="P25" s="711"/>
      <c r="Q25" s="711"/>
      <c r="R25" s="711"/>
      <c r="S25" s="711"/>
      <c r="T25" s="711"/>
      <c r="U25" s="711"/>
    </row>
    <row r="26" spans="1:21" ht="31.5">
      <c r="A26" s="709">
        <v>11</v>
      </c>
      <c r="B26" s="714" t="s">
        <v>661</v>
      </c>
      <c r="C26" s="713">
        <v>2946.82</v>
      </c>
      <c r="D26" s="709"/>
      <c r="E26" s="709"/>
      <c r="F26" s="709"/>
      <c r="G26" s="709">
        <v>16.22</v>
      </c>
      <c r="H26" s="713">
        <v>2930.6</v>
      </c>
      <c r="I26" s="713">
        <v>2946.82</v>
      </c>
      <c r="J26" s="712"/>
      <c r="K26" s="709"/>
      <c r="L26" s="709"/>
      <c r="M26" s="709">
        <v>16.22</v>
      </c>
      <c r="N26" s="713">
        <v>2930.6</v>
      </c>
      <c r="O26" s="723">
        <f t="shared" si="0"/>
        <v>100</v>
      </c>
      <c r="P26" s="711"/>
      <c r="Q26" s="711"/>
      <c r="R26" s="711"/>
      <c r="S26" s="711"/>
      <c r="T26" s="711"/>
      <c r="U26" s="711"/>
    </row>
    <row r="27" spans="1:21" s="335" customFormat="1" ht="31.5">
      <c r="A27" s="709">
        <v>12</v>
      </c>
      <c r="B27" s="714" t="s">
        <v>844</v>
      </c>
      <c r="C27" s="709">
        <v>112.97</v>
      </c>
      <c r="D27" s="709">
        <v>100</v>
      </c>
      <c r="E27" s="709"/>
      <c r="F27" s="709"/>
      <c r="G27" s="709">
        <v>12.97</v>
      </c>
      <c r="H27" s="709"/>
      <c r="I27" s="709">
        <v>112.97</v>
      </c>
      <c r="J27" s="712">
        <v>100</v>
      </c>
      <c r="K27" s="709"/>
      <c r="L27" s="709"/>
      <c r="M27" s="709">
        <v>12.97</v>
      </c>
      <c r="N27" s="709"/>
      <c r="O27" s="850">
        <f t="shared" si="0"/>
        <v>100</v>
      </c>
      <c r="P27" s="851"/>
      <c r="Q27" s="851"/>
      <c r="R27" s="851"/>
      <c r="S27" s="851"/>
      <c r="T27" s="851"/>
      <c r="U27" s="851"/>
    </row>
    <row r="28" spans="1:21" ht="15.75">
      <c r="A28" s="715"/>
      <c r="B28" s="710" t="s">
        <v>1</v>
      </c>
      <c r="C28" s="715"/>
      <c r="D28" s="715"/>
      <c r="E28" s="715"/>
      <c r="F28" s="715"/>
      <c r="G28" s="715"/>
      <c r="H28" s="715"/>
      <c r="I28" s="715"/>
      <c r="J28" s="716"/>
      <c r="K28" s="715"/>
      <c r="L28" s="715"/>
      <c r="M28" s="715"/>
      <c r="N28" s="715"/>
      <c r="O28" s="723"/>
      <c r="P28" s="711"/>
      <c r="Q28" s="711"/>
      <c r="R28" s="711"/>
      <c r="S28" s="711"/>
      <c r="T28" s="711"/>
      <c r="U28" s="711"/>
    </row>
    <row r="29" spans="1:21" ht="15.75">
      <c r="A29" s="717" t="s">
        <v>180</v>
      </c>
      <c r="B29" s="710" t="s">
        <v>2</v>
      </c>
      <c r="C29" s="709">
        <v>12.97</v>
      </c>
      <c r="D29" s="709"/>
      <c r="E29" s="709"/>
      <c r="F29" s="709"/>
      <c r="G29" s="709">
        <v>12.97</v>
      </c>
      <c r="H29" s="709"/>
      <c r="I29" s="709">
        <v>12.97</v>
      </c>
      <c r="J29" s="712"/>
      <c r="K29" s="709"/>
      <c r="L29" s="709"/>
      <c r="M29" s="709">
        <v>12.97</v>
      </c>
      <c r="N29" s="709"/>
      <c r="O29" s="723">
        <f t="shared" si="0"/>
        <v>100</v>
      </c>
      <c r="P29" s="711"/>
      <c r="Q29" s="711"/>
      <c r="R29" s="711"/>
      <c r="S29" s="711"/>
      <c r="T29" s="711"/>
      <c r="U29" s="711"/>
    </row>
    <row r="30" spans="1:21" ht="15.75">
      <c r="A30" s="717" t="s">
        <v>181</v>
      </c>
      <c r="B30" s="710" t="s">
        <v>475</v>
      </c>
      <c r="C30" s="709">
        <v>100</v>
      </c>
      <c r="D30" s="709">
        <v>100</v>
      </c>
      <c r="E30" s="709"/>
      <c r="F30" s="709"/>
      <c r="G30" s="709"/>
      <c r="H30" s="709"/>
      <c r="I30" s="709">
        <v>100</v>
      </c>
      <c r="J30" s="712">
        <v>100</v>
      </c>
      <c r="K30" s="709"/>
      <c r="L30" s="709"/>
      <c r="M30" s="709"/>
      <c r="N30" s="709"/>
      <c r="O30" s="723">
        <f t="shared" si="0"/>
        <v>100</v>
      </c>
      <c r="P30" s="711"/>
      <c r="Q30" s="711"/>
      <c r="R30" s="711"/>
      <c r="S30" s="711"/>
      <c r="T30" s="711"/>
      <c r="U30" s="711"/>
    </row>
    <row r="31" spans="1:21" ht="15.75">
      <c r="A31" s="709">
        <v>13</v>
      </c>
      <c r="B31" s="710" t="s">
        <v>290</v>
      </c>
      <c r="C31" s="709">
        <v>4.05</v>
      </c>
      <c r="D31" s="709"/>
      <c r="E31" s="709"/>
      <c r="F31" s="709"/>
      <c r="G31" s="709">
        <v>4.05</v>
      </c>
      <c r="H31" s="709"/>
      <c r="I31" s="709">
        <v>4.05</v>
      </c>
      <c r="J31" s="712"/>
      <c r="K31" s="709"/>
      <c r="L31" s="709"/>
      <c r="M31" s="709">
        <v>4.05</v>
      </c>
      <c r="N31" s="709"/>
      <c r="O31" s="723">
        <f t="shared" si="0"/>
        <v>100</v>
      </c>
      <c r="P31" s="711"/>
      <c r="Q31" s="711"/>
      <c r="R31" s="711"/>
      <c r="S31" s="711"/>
      <c r="T31" s="711"/>
      <c r="U31" s="711"/>
    </row>
    <row r="32" spans="1:21" ht="15.75">
      <c r="A32" s="709">
        <v>14</v>
      </c>
      <c r="B32" s="710" t="s">
        <v>105</v>
      </c>
      <c r="C32" s="713">
        <v>3549.77</v>
      </c>
      <c r="D32" s="709"/>
      <c r="E32" s="709"/>
      <c r="F32" s="709"/>
      <c r="G32" s="709">
        <v>12.97</v>
      </c>
      <c r="H32" s="713">
        <v>3536.8</v>
      </c>
      <c r="I32" s="713">
        <v>3549.77</v>
      </c>
      <c r="J32" s="712"/>
      <c r="K32" s="709"/>
      <c r="L32" s="709"/>
      <c r="M32" s="709">
        <v>12.97</v>
      </c>
      <c r="N32" s="713">
        <v>3536.8</v>
      </c>
      <c r="O32" s="723">
        <f t="shared" si="0"/>
        <v>100</v>
      </c>
      <c r="P32" s="711"/>
      <c r="Q32" s="711"/>
      <c r="R32" s="711"/>
      <c r="S32" s="711"/>
      <c r="T32" s="711"/>
      <c r="U32" s="711"/>
    </row>
    <row r="33" spans="1:21" ht="15.75">
      <c r="A33" s="709"/>
      <c r="B33" s="710" t="s">
        <v>1</v>
      </c>
      <c r="C33" s="715"/>
      <c r="D33" s="715"/>
      <c r="E33" s="715"/>
      <c r="F33" s="715"/>
      <c r="G33" s="715"/>
      <c r="H33" s="715"/>
      <c r="I33" s="715"/>
      <c r="J33" s="716"/>
      <c r="K33" s="715"/>
      <c r="L33" s="715"/>
      <c r="M33" s="715"/>
      <c r="N33" s="715"/>
      <c r="O33" s="723"/>
      <c r="P33" s="711"/>
      <c r="Q33" s="711"/>
      <c r="R33" s="711"/>
      <c r="S33" s="711"/>
      <c r="T33" s="711"/>
      <c r="U33" s="711"/>
    </row>
    <row r="34" spans="1:21" ht="15.75">
      <c r="A34" s="717" t="s">
        <v>187</v>
      </c>
      <c r="B34" s="710" t="s">
        <v>2</v>
      </c>
      <c r="C34" s="709">
        <v>12.97</v>
      </c>
      <c r="D34" s="709"/>
      <c r="E34" s="709"/>
      <c r="F34" s="709"/>
      <c r="G34" s="709">
        <v>12.97</v>
      </c>
      <c r="H34" s="709"/>
      <c r="I34" s="709">
        <v>12.97</v>
      </c>
      <c r="J34" s="712"/>
      <c r="K34" s="709"/>
      <c r="L34" s="709"/>
      <c r="M34" s="709">
        <v>12.97</v>
      </c>
      <c r="N34" s="709"/>
      <c r="O34" s="723">
        <f t="shared" si="0"/>
        <v>100</v>
      </c>
      <c r="P34" s="711"/>
      <c r="Q34" s="711"/>
      <c r="R34" s="711"/>
      <c r="S34" s="711"/>
      <c r="T34" s="711"/>
      <c r="U34" s="711"/>
    </row>
    <row r="35" spans="1:21" ht="15.75">
      <c r="A35" s="717" t="s">
        <v>546</v>
      </c>
      <c r="B35" s="710" t="s">
        <v>29</v>
      </c>
      <c r="C35" s="713">
        <v>3536.8</v>
      </c>
      <c r="D35" s="709"/>
      <c r="E35" s="709"/>
      <c r="F35" s="709"/>
      <c r="G35" s="709"/>
      <c r="H35" s="713">
        <v>3536.8</v>
      </c>
      <c r="I35" s="713">
        <v>3536.8</v>
      </c>
      <c r="J35" s="712"/>
      <c r="K35" s="709"/>
      <c r="L35" s="709"/>
      <c r="M35" s="709"/>
      <c r="N35" s="713">
        <v>3536.8</v>
      </c>
      <c r="O35" s="723">
        <f t="shared" si="0"/>
        <v>100</v>
      </c>
      <c r="P35" s="711"/>
      <c r="Q35" s="711"/>
      <c r="R35" s="711"/>
      <c r="S35" s="711"/>
      <c r="T35" s="711"/>
      <c r="U35" s="711"/>
    </row>
    <row r="36" spans="1:21" ht="15.75">
      <c r="A36" s="709">
        <v>15</v>
      </c>
      <c r="B36" s="710" t="s">
        <v>286</v>
      </c>
      <c r="C36" s="709">
        <v>8.92</v>
      </c>
      <c r="D36" s="709"/>
      <c r="E36" s="709"/>
      <c r="F36" s="709"/>
      <c r="G36" s="709">
        <v>8.92</v>
      </c>
      <c r="H36" s="709"/>
      <c r="I36" s="709">
        <v>8.92</v>
      </c>
      <c r="J36" s="712"/>
      <c r="K36" s="709"/>
      <c r="L36" s="709"/>
      <c r="M36" s="709">
        <v>8.92</v>
      </c>
      <c r="N36" s="709"/>
      <c r="O36" s="723">
        <f t="shared" si="0"/>
        <v>100</v>
      </c>
      <c r="P36" s="711"/>
      <c r="Q36" s="711"/>
      <c r="R36" s="711"/>
      <c r="S36" s="711"/>
      <c r="T36" s="711"/>
      <c r="U36" s="711"/>
    </row>
    <row r="37" spans="1:21" ht="15.75">
      <c r="A37" s="709">
        <v>16</v>
      </c>
      <c r="B37" s="710" t="s">
        <v>107</v>
      </c>
      <c r="C37" s="709">
        <v>12.16</v>
      </c>
      <c r="D37" s="709"/>
      <c r="E37" s="709"/>
      <c r="F37" s="709"/>
      <c r="G37" s="709">
        <v>12.16</v>
      </c>
      <c r="H37" s="709"/>
      <c r="I37" s="709">
        <v>12.16</v>
      </c>
      <c r="J37" s="712"/>
      <c r="K37" s="709"/>
      <c r="L37" s="709"/>
      <c r="M37" s="709">
        <v>12.16</v>
      </c>
      <c r="N37" s="709"/>
      <c r="O37" s="723">
        <f t="shared" si="0"/>
        <v>100</v>
      </c>
      <c r="P37" s="711"/>
      <c r="Q37" s="711"/>
      <c r="R37" s="711"/>
      <c r="S37" s="711"/>
      <c r="T37" s="711"/>
      <c r="U37" s="711"/>
    </row>
    <row r="38" spans="1:21" ht="15.75">
      <c r="A38" s="709"/>
      <c r="B38" s="710" t="s">
        <v>1</v>
      </c>
      <c r="C38" s="715"/>
      <c r="D38" s="715"/>
      <c r="E38" s="715"/>
      <c r="F38" s="715"/>
      <c r="G38" s="715"/>
      <c r="H38" s="715"/>
      <c r="I38" s="715"/>
      <c r="J38" s="716"/>
      <c r="K38" s="715"/>
      <c r="L38" s="715"/>
      <c r="M38" s="715"/>
      <c r="N38" s="715"/>
      <c r="O38" s="723"/>
      <c r="P38" s="711"/>
      <c r="Q38" s="711"/>
      <c r="R38" s="711"/>
      <c r="S38" s="711"/>
      <c r="T38" s="711"/>
      <c r="U38" s="711"/>
    </row>
    <row r="39" spans="1:21" ht="15.75">
      <c r="A39" s="717" t="s">
        <v>191</v>
      </c>
      <c r="B39" s="710" t="s">
        <v>325</v>
      </c>
      <c r="C39" s="709">
        <v>6.08</v>
      </c>
      <c r="D39" s="709"/>
      <c r="E39" s="709"/>
      <c r="F39" s="709"/>
      <c r="G39" s="709">
        <v>6.08</v>
      </c>
      <c r="H39" s="709"/>
      <c r="I39" s="709">
        <v>6.08</v>
      </c>
      <c r="J39" s="712"/>
      <c r="K39" s="709"/>
      <c r="L39" s="709"/>
      <c r="M39" s="709">
        <v>6.08</v>
      </c>
      <c r="N39" s="709"/>
      <c r="O39" s="723">
        <f t="shared" si="0"/>
        <v>100</v>
      </c>
      <c r="P39" s="711"/>
      <c r="Q39" s="711"/>
      <c r="R39" s="711"/>
      <c r="S39" s="711"/>
      <c r="T39" s="711"/>
      <c r="U39" s="711"/>
    </row>
    <row r="40" spans="1:21" ht="15.75">
      <c r="A40" s="717" t="s">
        <v>192</v>
      </c>
      <c r="B40" s="710" t="s">
        <v>452</v>
      </c>
      <c r="C40" s="709">
        <v>6.08</v>
      </c>
      <c r="D40" s="709"/>
      <c r="E40" s="709"/>
      <c r="F40" s="709"/>
      <c r="G40" s="709">
        <v>6.08</v>
      </c>
      <c r="H40" s="709"/>
      <c r="I40" s="709">
        <v>6.08</v>
      </c>
      <c r="J40" s="712"/>
      <c r="K40" s="709"/>
      <c r="L40" s="709"/>
      <c r="M40" s="709">
        <v>6.08</v>
      </c>
      <c r="N40" s="709"/>
      <c r="O40" s="723">
        <f t="shared" si="0"/>
        <v>100</v>
      </c>
      <c r="P40" s="711"/>
      <c r="Q40" s="711"/>
      <c r="R40" s="711"/>
      <c r="S40" s="711"/>
      <c r="T40" s="711"/>
      <c r="U40" s="711"/>
    </row>
    <row r="41" spans="1:21" ht="15.75">
      <c r="A41" s="709">
        <v>17</v>
      </c>
      <c r="B41" s="710" t="s">
        <v>282</v>
      </c>
      <c r="C41" s="709">
        <v>382.26</v>
      </c>
      <c r="D41" s="709">
        <v>200</v>
      </c>
      <c r="E41" s="709">
        <v>100</v>
      </c>
      <c r="F41" s="709">
        <v>61.26</v>
      </c>
      <c r="G41" s="709">
        <v>21</v>
      </c>
      <c r="H41" s="709"/>
      <c r="I41" s="709">
        <v>382.26</v>
      </c>
      <c r="J41" s="712">
        <v>200</v>
      </c>
      <c r="K41" s="709">
        <v>100</v>
      </c>
      <c r="L41" s="709">
        <v>61.26</v>
      </c>
      <c r="M41" s="709">
        <v>21</v>
      </c>
      <c r="N41" s="709"/>
      <c r="O41" s="723">
        <f t="shared" si="0"/>
        <v>100</v>
      </c>
      <c r="P41" s="711"/>
      <c r="Q41" s="711"/>
      <c r="R41" s="711"/>
      <c r="S41" s="711"/>
      <c r="T41" s="711"/>
      <c r="U41" s="711"/>
    </row>
    <row r="42" spans="1:21" ht="15.75">
      <c r="A42" s="709">
        <v>18</v>
      </c>
      <c r="B42" s="710" t="s">
        <v>280</v>
      </c>
      <c r="C42" s="709">
        <v>189.6</v>
      </c>
      <c r="D42" s="709">
        <v>100</v>
      </c>
      <c r="E42" s="709">
        <v>50</v>
      </c>
      <c r="F42" s="709">
        <v>30.68</v>
      </c>
      <c r="G42" s="709">
        <v>8.92</v>
      </c>
      <c r="H42" s="709"/>
      <c r="I42" s="709">
        <v>189.6</v>
      </c>
      <c r="J42" s="712">
        <v>100</v>
      </c>
      <c r="K42" s="709">
        <v>50</v>
      </c>
      <c r="L42" s="709">
        <v>30.68</v>
      </c>
      <c r="M42" s="709">
        <v>8.92</v>
      </c>
      <c r="N42" s="709"/>
      <c r="O42" s="723">
        <f t="shared" si="0"/>
        <v>100</v>
      </c>
      <c r="P42" s="711"/>
      <c r="Q42" s="711"/>
      <c r="R42" s="711"/>
      <c r="S42" s="711"/>
      <c r="T42" s="711"/>
      <c r="U42" s="711"/>
    </row>
    <row r="43" spans="1:21" ht="15.75">
      <c r="A43" s="709">
        <v>19</v>
      </c>
      <c r="B43" s="710" t="s">
        <v>278</v>
      </c>
      <c r="C43" s="709">
        <v>12.16</v>
      </c>
      <c r="D43" s="709"/>
      <c r="E43" s="709"/>
      <c r="F43" s="709"/>
      <c r="G43" s="709">
        <v>12.16</v>
      </c>
      <c r="H43" s="709"/>
      <c r="I43" s="709">
        <v>12.16</v>
      </c>
      <c r="J43" s="712"/>
      <c r="K43" s="709"/>
      <c r="L43" s="709"/>
      <c r="M43" s="709">
        <v>12.16</v>
      </c>
      <c r="N43" s="709"/>
      <c r="O43" s="723">
        <f t="shared" si="0"/>
        <v>100</v>
      </c>
      <c r="P43" s="711"/>
      <c r="Q43" s="711"/>
      <c r="R43" s="711"/>
      <c r="S43" s="711"/>
      <c r="T43" s="711"/>
      <c r="U43" s="711"/>
    </row>
    <row r="44" spans="1:21" ht="15.75">
      <c r="A44" s="709">
        <v>20</v>
      </c>
      <c r="B44" s="710" t="s">
        <v>276</v>
      </c>
      <c r="C44" s="709">
        <v>38.69</v>
      </c>
      <c r="D44" s="709"/>
      <c r="E44" s="709"/>
      <c r="F44" s="709">
        <v>30.58</v>
      </c>
      <c r="G44" s="709">
        <v>8.11</v>
      </c>
      <c r="H44" s="709"/>
      <c r="I44" s="709">
        <v>38.69</v>
      </c>
      <c r="J44" s="712"/>
      <c r="K44" s="709"/>
      <c r="L44" s="709">
        <v>30.58</v>
      </c>
      <c r="M44" s="709">
        <v>8.11</v>
      </c>
      <c r="N44" s="709"/>
      <c r="O44" s="723">
        <f t="shared" si="0"/>
        <v>100</v>
      </c>
      <c r="P44" s="711"/>
      <c r="Q44" s="711"/>
      <c r="R44" s="711"/>
      <c r="S44" s="711"/>
      <c r="T44" s="711"/>
      <c r="U44" s="711"/>
    </row>
    <row r="45" spans="1:21" ht="15.75">
      <c r="A45" s="709">
        <v>21</v>
      </c>
      <c r="B45" s="710" t="s">
        <v>274</v>
      </c>
      <c r="C45" s="709">
        <v>77.459999999999994</v>
      </c>
      <c r="D45" s="709"/>
      <c r="E45" s="709"/>
      <c r="F45" s="709">
        <v>61.24</v>
      </c>
      <c r="G45" s="709">
        <v>16.22</v>
      </c>
      <c r="H45" s="709"/>
      <c r="I45" s="709">
        <v>77.459999999999994</v>
      </c>
      <c r="J45" s="712"/>
      <c r="K45" s="709"/>
      <c r="L45" s="709">
        <v>61.24</v>
      </c>
      <c r="M45" s="709">
        <v>16.22</v>
      </c>
      <c r="N45" s="709"/>
      <c r="O45" s="723">
        <f t="shared" si="0"/>
        <v>100</v>
      </c>
      <c r="P45" s="711"/>
      <c r="Q45" s="711"/>
      <c r="R45" s="711"/>
      <c r="S45" s="711"/>
      <c r="T45" s="711"/>
      <c r="U45" s="711"/>
    </row>
    <row r="46" spans="1:21" ht="15.75">
      <c r="A46" s="709">
        <v>22</v>
      </c>
      <c r="B46" s="710" t="s">
        <v>272</v>
      </c>
      <c r="C46" s="709">
        <v>44.36</v>
      </c>
      <c r="D46" s="709"/>
      <c r="E46" s="709"/>
      <c r="F46" s="709">
        <v>30.58</v>
      </c>
      <c r="G46" s="709">
        <v>13.78</v>
      </c>
      <c r="H46" s="709"/>
      <c r="I46" s="709">
        <v>44.36</v>
      </c>
      <c r="J46" s="712"/>
      <c r="K46" s="709"/>
      <c r="L46" s="709">
        <v>30.58</v>
      </c>
      <c r="M46" s="709">
        <v>13.78</v>
      </c>
      <c r="N46" s="709"/>
      <c r="O46" s="723">
        <f t="shared" si="0"/>
        <v>100</v>
      </c>
      <c r="P46" s="711"/>
      <c r="Q46" s="711"/>
      <c r="R46" s="711"/>
      <c r="S46" s="711"/>
      <c r="T46" s="711"/>
      <c r="U46" s="711"/>
    </row>
    <row r="47" spans="1:21" ht="15.75">
      <c r="A47" s="709">
        <v>23</v>
      </c>
      <c r="B47" s="710" t="s">
        <v>113</v>
      </c>
      <c r="C47" s="709">
        <v>252.43</v>
      </c>
      <c r="D47" s="709">
        <v>200</v>
      </c>
      <c r="E47" s="709">
        <v>50</v>
      </c>
      <c r="F47" s="709"/>
      <c r="G47" s="709">
        <v>2.4300000000000002</v>
      </c>
      <c r="H47" s="709"/>
      <c r="I47" s="709">
        <v>252.43</v>
      </c>
      <c r="J47" s="712">
        <v>200</v>
      </c>
      <c r="K47" s="709">
        <v>50</v>
      </c>
      <c r="L47" s="709"/>
      <c r="M47" s="709">
        <v>2.4300000000000002</v>
      </c>
      <c r="N47" s="709"/>
      <c r="O47" s="723">
        <f t="shared" si="0"/>
        <v>100</v>
      </c>
      <c r="P47" s="711"/>
      <c r="Q47" s="711"/>
      <c r="R47" s="711"/>
      <c r="S47" s="711"/>
      <c r="T47" s="711"/>
      <c r="U47" s="711"/>
    </row>
    <row r="48" spans="1:21" ht="15.75">
      <c r="A48" s="709"/>
      <c r="B48" s="710" t="s">
        <v>1</v>
      </c>
      <c r="C48" s="715"/>
      <c r="D48" s="715"/>
      <c r="E48" s="715"/>
      <c r="F48" s="709"/>
      <c r="G48" s="715"/>
      <c r="H48" s="715"/>
      <c r="I48" s="715"/>
      <c r="J48" s="716"/>
      <c r="K48" s="715"/>
      <c r="L48" s="709"/>
      <c r="M48" s="715"/>
      <c r="N48" s="715"/>
      <c r="O48" s="723"/>
      <c r="P48" s="711"/>
      <c r="Q48" s="711"/>
      <c r="R48" s="711"/>
      <c r="S48" s="711"/>
      <c r="T48" s="711"/>
      <c r="U48" s="711"/>
    </row>
    <row r="49" spans="1:21" ht="31.5">
      <c r="A49" s="717" t="s">
        <v>211</v>
      </c>
      <c r="B49" s="714" t="s">
        <v>755</v>
      </c>
      <c r="C49" s="709">
        <v>2.4300000000000002</v>
      </c>
      <c r="D49" s="709"/>
      <c r="E49" s="709"/>
      <c r="F49" s="709"/>
      <c r="G49" s="709">
        <v>2.4300000000000002</v>
      </c>
      <c r="H49" s="709"/>
      <c r="I49" s="709">
        <v>2.4300000000000002</v>
      </c>
      <c r="J49" s="712"/>
      <c r="K49" s="709"/>
      <c r="L49" s="709"/>
      <c r="M49" s="709">
        <v>2.4300000000000002</v>
      </c>
      <c r="N49" s="709"/>
      <c r="O49" s="723">
        <f t="shared" si="0"/>
        <v>100</v>
      </c>
      <c r="P49" s="711"/>
      <c r="Q49" s="711"/>
      <c r="R49" s="711"/>
      <c r="S49" s="711"/>
      <c r="T49" s="711"/>
      <c r="U49" s="711"/>
    </row>
    <row r="50" spans="1:21" ht="31.5">
      <c r="A50" s="717" t="s">
        <v>559</v>
      </c>
      <c r="B50" s="714" t="s">
        <v>756</v>
      </c>
      <c r="C50" s="709">
        <v>150</v>
      </c>
      <c r="D50" s="709">
        <v>100</v>
      </c>
      <c r="E50" s="709">
        <v>50</v>
      </c>
      <c r="F50" s="709"/>
      <c r="G50" s="709"/>
      <c r="H50" s="709"/>
      <c r="I50" s="709">
        <v>150</v>
      </c>
      <c r="J50" s="712">
        <v>100</v>
      </c>
      <c r="K50" s="709">
        <v>50</v>
      </c>
      <c r="L50" s="709"/>
      <c r="M50" s="709"/>
      <c r="N50" s="709"/>
      <c r="O50" s="723">
        <f t="shared" si="0"/>
        <v>100</v>
      </c>
      <c r="P50" s="711"/>
      <c r="Q50" s="711"/>
      <c r="R50" s="711"/>
      <c r="S50" s="711"/>
      <c r="T50" s="711"/>
      <c r="U50" s="711"/>
    </row>
    <row r="51" spans="1:21" ht="15.75">
      <c r="A51" s="717" t="s">
        <v>559</v>
      </c>
      <c r="B51" s="710" t="s">
        <v>591</v>
      </c>
      <c r="C51" s="709">
        <v>100</v>
      </c>
      <c r="D51" s="709">
        <v>100</v>
      </c>
      <c r="E51" s="709"/>
      <c r="F51" s="709"/>
      <c r="G51" s="709"/>
      <c r="H51" s="709"/>
      <c r="I51" s="709">
        <v>100</v>
      </c>
      <c r="J51" s="712">
        <v>100</v>
      </c>
      <c r="K51" s="709"/>
      <c r="L51" s="709"/>
      <c r="M51" s="709"/>
      <c r="N51" s="709"/>
      <c r="O51" s="723">
        <f t="shared" si="0"/>
        <v>100</v>
      </c>
      <c r="P51" s="711"/>
      <c r="Q51" s="711"/>
      <c r="R51" s="711"/>
      <c r="S51" s="711"/>
      <c r="T51" s="711"/>
      <c r="U51" s="711"/>
    </row>
    <row r="52" spans="1:21" ht="15.75">
      <c r="A52" s="709">
        <v>24</v>
      </c>
      <c r="B52" s="710" t="s">
        <v>268</v>
      </c>
      <c r="C52" s="709">
        <v>196.8</v>
      </c>
      <c r="D52" s="709">
        <v>100</v>
      </c>
      <c r="E52" s="709">
        <v>50</v>
      </c>
      <c r="F52" s="709">
        <v>30.58</v>
      </c>
      <c r="G52" s="709">
        <v>16.22</v>
      </c>
      <c r="H52" s="709"/>
      <c r="I52" s="709">
        <v>196.8</v>
      </c>
      <c r="J52" s="712">
        <v>100</v>
      </c>
      <c r="K52" s="709">
        <v>50</v>
      </c>
      <c r="L52" s="709">
        <v>30.58</v>
      </c>
      <c r="M52" s="709">
        <v>16.22</v>
      </c>
      <c r="N52" s="709"/>
      <c r="O52" s="723">
        <f t="shared" si="0"/>
        <v>100</v>
      </c>
      <c r="P52" s="711"/>
      <c r="Q52" s="711"/>
      <c r="R52" s="711"/>
      <c r="S52" s="711"/>
      <c r="T52" s="711"/>
      <c r="U52" s="711"/>
    </row>
    <row r="53" spans="1:21" ht="31.5">
      <c r="A53" s="709">
        <v>25</v>
      </c>
      <c r="B53" s="714" t="s">
        <v>757</v>
      </c>
      <c r="C53" s="713">
        <v>4691.5600000000004</v>
      </c>
      <c r="D53" s="709"/>
      <c r="E53" s="709"/>
      <c r="F53" s="709">
        <v>122.26</v>
      </c>
      <c r="G53" s="709">
        <v>7.3</v>
      </c>
      <c r="H53" s="713">
        <v>4562</v>
      </c>
      <c r="I53" s="713">
        <v>4691.5600000000004</v>
      </c>
      <c r="J53" s="712"/>
      <c r="K53" s="709"/>
      <c r="L53" s="709">
        <v>122.26</v>
      </c>
      <c r="M53" s="709">
        <v>7.3</v>
      </c>
      <c r="N53" s="713">
        <v>4562</v>
      </c>
      <c r="O53" s="723">
        <f t="shared" si="0"/>
        <v>100</v>
      </c>
      <c r="P53" s="711"/>
      <c r="Q53" s="711"/>
      <c r="R53" s="711"/>
      <c r="S53" s="711"/>
      <c r="T53" s="711"/>
      <c r="U53" s="711"/>
    </row>
    <row r="54" spans="1:21" ht="15.75">
      <c r="A54" s="709"/>
      <c r="B54" s="710" t="s">
        <v>1</v>
      </c>
      <c r="C54" s="715"/>
      <c r="D54" s="715"/>
      <c r="E54" s="715"/>
      <c r="F54" s="715"/>
      <c r="G54" s="715"/>
      <c r="H54" s="715"/>
      <c r="I54" s="715"/>
      <c r="J54" s="716"/>
      <c r="K54" s="715"/>
      <c r="L54" s="715"/>
      <c r="M54" s="715"/>
      <c r="N54" s="715"/>
      <c r="O54" s="723"/>
      <c r="P54" s="711"/>
      <c r="Q54" s="711"/>
      <c r="R54" s="711"/>
      <c r="S54" s="711"/>
      <c r="T54" s="711"/>
      <c r="U54" s="711"/>
    </row>
    <row r="55" spans="1:21" ht="15.75">
      <c r="A55" s="717" t="s">
        <v>213</v>
      </c>
      <c r="B55" s="710" t="s">
        <v>2</v>
      </c>
      <c r="C55" s="709">
        <v>129.56</v>
      </c>
      <c r="D55" s="709"/>
      <c r="E55" s="709"/>
      <c r="F55" s="709">
        <v>122.26</v>
      </c>
      <c r="G55" s="709">
        <v>7.3</v>
      </c>
      <c r="H55" s="709"/>
      <c r="I55" s="709">
        <v>129.56</v>
      </c>
      <c r="J55" s="712"/>
      <c r="K55" s="709"/>
      <c r="L55" s="709">
        <v>122.26</v>
      </c>
      <c r="M55" s="709">
        <v>7.3</v>
      </c>
      <c r="N55" s="709"/>
      <c r="O55" s="723">
        <f t="shared" si="0"/>
        <v>100</v>
      </c>
      <c r="P55" s="711"/>
      <c r="Q55" s="711"/>
      <c r="R55" s="711"/>
      <c r="S55" s="711"/>
      <c r="T55" s="711"/>
      <c r="U55" s="711"/>
    </row>
    <row r="56" spans="1:21" ht="15.75">
      <c r="A56" s="717" t="s">
        <v>214</v>
      </c>
      <c r="B56" s="710" t="s">
        <v>37</v>
      </c>
      <c r="C56" s="713">
        <v>4562</v>
      </c>
      <c r="D56" s="709"/>
      <c r="E56" s="709"/>
      <c r="F56" s="709"/>
      <c r="G56" s="709"/>
      <c r="H56" s="713">
        <v>4562</v>
      </c>
      <c r="I56" s="713">
        <v>4562</v>
      </c>
      <c r="J56" s="712"/>
      <c r="K56" s="709"/>
      <c r="L56" s="709"/>
      <c r="M56" s="709"/>
      <c r="N56" s="713">
        <v>4562</v>
      </c>
      <c r="O56" s="723">
        <f t="shared" si="0"/>
        <v>100</v>
      </c>
      <c r="P56" s="711"/>
      <c r="Q56" s="711"/>
      <c r="R56" s="711"/>
      <c r="S56" s="711"/>
      <c r="T56" s="711"/>
      <c r="U56" s="711"/>
    </row>
    <row r="57" spans="1:21" ht="15.75">
      <c r="A57" s="709">
        <v>26</v>
      </c>
      <c r="B57" s="710" t="s">
        <v>264</v>
      </c>
      <c r="C57" s="709">
        <v>12.16</v>
      </c>
      <c r="D57" s="709"/>
      <c r="E57" s="709"/>
      <c r="F57" s="709"/>
      <c r="G57" s="709">
        <v>12.16</v>
      </c>
      <c r="H57" s="709"/>
      <c r="I57" s="709">
        <v>12.16</v>
      </c>
      <c r="J57" s="712"/>
      <c r="K57" s="709"/>
      <c r="L57" s="709"/>
      <c r="M57" s="709">
        <v>12.16</v>
      </c>
      <c r="N57" s="709"/>
      <c r="O57" s="723">
        <f t="shared" si="0"/>
        <v>100</v>
      </c>
      <c r="P57" s="711"/>
      <c r="Q57" s="711"/>
      <c r="R57" s="711"/>
      <c r="S57" s="711"/>
      <c r="T57" s="711"/>
      <c r="U57" s="711"/>
    </row>
    <row r="58" spans="1:21" ht="31.5">
      <c r="A58" s="709">
        <v>27</v>
      </c>
      <c r="B58" s="714" t="s">
        <v>356</v>
      </c>
      <c r="C58" s="709">
        <v>11.35</v>
      </c>
      <c r="D58" s="709"/>
      <c r="E58" s="709"/>
      <c r="F58" s="709"/>
      <c r="G58" s="709">
        <v>11.35</v>
      </c>
      <c r="H58" s="709"/>
      <c r="I58" s="709">
        <v>11.35</v>
      </c>
      <c r="J58" s="712"/>
      <c r="K58" s="709"/>
      <c r="L58" s="709"/>
      <c r="M58" s="709">
        <v>11.35</v>
      </c>
      <c r="N58" s="709"/>
      <c r="O58" s="723">
        <f t="shared" si="0"/>
        <v>100</v>
      </c>
      <c r="P58" s="711"/>
      <c r="Q58" s="711"/>
      <c r="R58" s="711"/>
      <c r="S58" s="711"/>
      <c r="T58" s="711"/>
      <c r="U58" s="711"/>
    </row>
    <row r="59" spans="1:21" ht="15.75">
      <c r="A59" s="709">
        <v>28</v>
      </c>
      <c r="B59" s="710" t="s">
        <v>261</v>
      </c>
      <c r="C59" s="709">
        <v>8.92</v>
      </c>
      <c r="D59" s="709"/>
      <c r="E59" s="709"/>
      <c r="F59" s="709"/>
      <c r="G59" s="709">
        <v>8.92</v>
      </c>
      <c r="H59" s="709"/>
      <c r="I59" s="709">
        <v>8.92</v>
      </c>
      <c r="J59" s="712"/>
      <c r="K59" s="709"/>
      <c r="L59" s="709"/>
      <c r="M59" s="709">
        <v>8.92</v>
      </c>
      <c r="N59" s="709"/>
      <c r="O59" s="723">
        <f t="shared" si="0"/>
        <v>100</v>
      </c>
      <c r="P59" s="711"/>
      <c r="Q59" s="711"/>
      <c r="R59" s="711"/>
      <c r="S59" s="711"/>
      <c r="T59" s="711"/>
      <c r="U59" s="711"/>
    </row>
    <row r="60" spans="1:21" ht="15.75">
      <c r="A60" s="709">
        <v>29</v>
      </c>
      <c r="B60" s="710" t="s">
        <v>259</v>
      </c>
      <c r="C60" s="709">
        <v>38.69</v>
      </c>
      <c r="D60" s="709"/>
      <c r="E60" s="709"/>
      <c r="F60" s="709">
        <v>30.58</v>
      </c>
      <c r="G60" s="709">
        <v>8.11</v>
      </c>
      <c r="H60" s="709"/>
      <c r="I60" s="709">
        <v>38.69</v>
      </c>
      <c r="J60" s="712"/>
      <c r="K60" s="709"/>
      <c r="L60" s="709">
        <v>30.58</v>
      </c>
      <c r="M60" s="709">
        <v>8.11</v>
      </c>
      <c r="N60" s="709"/>
      <c r="O60" s="723">
        <f t="shared" si="0"/>
        <v>100</v>
      </c>
      <c r="P60" s="711"/>
      <c r="Q60" s="711"/>
      <c r="R60" s="711"/>
      <c r="S60" s="711"/>
      <c r="T60" s="711"/>
      <c r="U60" s="711"/>
    </row>
    <row r="61" spans="1:21" ht="15.75">
      <c r="A61" s="709">
        <v>30</v>
      </c>
      <c r="B61" s="710" t="s">
        <v>119</v>
      </c>
      <c r="C61" s="709">
        <v>347.61</v>
      </c>
      <c r="D61" s="709">
        <v>200</v>
      </c>
      <c r="E61" s="709">
        <v>100</v>
      </c>
      <c r="F61" s="709">
        <v>30.58</v>
      </c>
      <c r="G61" s="709">
        <v>17.03</v>
      </c>
      <c r="H61" s="709"/>
      <c r="I61" s="709">
        <v>347.61</v>
      </c>
      <c r="J61" s="712">
        <v>200</v>
      </c>
      <c r="K61" s="709">
        <v>100</v>
      </c>
      <c r="L61" s="709">
        <v>30.58</v>
      </c>
      <c r="M61" s="709">
        <v>17.03</v>
      </c>
      <c r="N61" s="709"/>
      <c r="O61" s="723">
        <f t="shared" si="0"/>
        <v>100</v>
      </c>
      <c r="P61" s="711"/>
      <c r="Q61" s="711"/>
      <c r="R61" s="711"/>
      <c r="S61" s="711"/>
      <c r="T61" s="711"/>
      <c r="U61" s="711"/>
    </row>
    <row r="62" spans="1:21" ht="15.75">
      <c r="A62" s="709"/>
      <c r="B62" s="710" t="s">
        <v>1</v>
      </c>
      <c r="C62" s="715"/>
      <c r="D62" s="715"/>
      <c r="E62" s="715"/>
      <c r="F62" s="715"/>
      <c r="G62" s="715"/>
      <c r="H62" s="715"/>
      <c r="I62" s="715"/>
      <c r="J62" s="716"/>
      <c r="K62" s="715"/>
      <c r="L62" s="715"/>
      <c r="M62" s="715"/>
      <c r="N62" s="715"/>
      <c r="O62" s="723"/>
      <c r="P62" s="711"/>
      <c r="Q62" s="711"/>
      <c r="R62" s="711"/>
      <c r="S62" s="711"/>
      <c r="T62" s="711"/>
      <c r="U62" s="711"/>
    </row>
    <row r="63" spans="1:21" ht="15.75">
      <c r="A63" s="717" t="s">
        <v>150</v>
      </c>
      <c r="B63" s="710" t="s">
        <v>2</v>
      </c>
      <c r="C63" s="709">
        <v>197.61</v>
      </c>
      <c r="D63" s="709">
        <v>100</v>
      </c>
      <c r="E63" s="709">
        <v>50</v>
      </c>
      <c r="F63" s="709">
        <v>30.58</v>
      </c>
      <c r="G63" s="709">
        <v>17.03</v>
      </c>
      <c r="H63" s="709"/>
      <c r="I63" s="709">
        <v>197.61</v>
      </c>
      <c r="J63" s="712">
        <v>100</v>
      </c>
      <c r="K63" s="709">
        <v>50</v>
      </c>
      <c r="L63" s="709">
        <v>30.58</v>
      </c>
      <c r="M63" s="709">
        <v>17.03</v>
      </c>
      <c r="N63" s="709"/>
      <c r="O63" s="723">
        <f t="shared" si="0"/>
        <v>100</v>
      </c>
      <c r="P63" s="711"/>
      <c r="Q63" s="711"/>
      <c r="R63" s="711"/>
      <c r="S63" s="711"/>
      <c r="T63" s="711"/>
      <c r="U63" s="711"/>
    </row>
    <row r="64" spans="1:21" ht="15.75">
      <c r="A64" s="717" t="s">
        <v>149</v>
      </c>
      <c r="B64" s="710" t="s">
        <v>56</v>
      </c>
      <c r="C64" s="709">
        <v>150</v>
      </c>
      <c r="D64" s="709">
        <v>100</v>
      </c>
      <c r="E64" s="709">
        <v>50</v>
      </c>
      <c r="F64" s="709"/>
      <c r="G64" s="709"/>
      <c r="H64" s="709"/>
      <c r="I64" s="709">
        <v>150</v>
      </c>
      <c r="J64" s="712">
        <v>100</v>
      </c>
      <c r="K64" s="709">
        <v>50</v>
      </c>
      <c r="L64" s="709"/>
      <c r="M64" s="709"/>
      <c r="N64" s="709"/>
      <c r="O64" s="723">
        <f t="shared" si="0"/>
        <v>100</v>
      </c>
      <c r="P64" s="711"/>
      <c r="Q64" s="711"/>
      <c r="R64" s="711"/>
      <c r="S64" s="711"/>
      <c r="T64" s="711"/>
      <c r="U64" s="711"/>
    </row>
    <row r="65" spans="1:21" ht="31.5">
      <c r="A65" s="709">
        <v>31</v>
      </c>
      <c r="B65" s="714" t="s">
        <v>458</v>
      </c>
      <c r="C65" s="709">
        <v>120.27</v>
      </c>
      <c r="D65" s="709">
        <v>100</v>
      </c>
      <c r="E65" s="709"/>
      <c r="F65" s="709"/>
      <c r="G65" s="709">
        <v>20.27</v>
      </c>
      <c r="H65" s="709"/>
      <c r="I65" s="709">
        <v>120.27</v>
      </c>
      <c r="J65" s="712">
        <v>100</v>
      </c>
      <c r="K65" s="709"/>
      <c r="L65" s="709"/>
      <c r="M65" s="709">
        <v>20.27</v>
      </c>
      <c r="N65" s="709"/>
      <c r="O65" s="723">
        <f t="shared" si="0"/>
        <v>100</v>
      </c>
      <c r="P65" s="711"/>
      <c r="Q65" s="711"/>
      <c r="R65" s="711"/>
      <c r="S65" s="711"/>
      <c r="T65" s="711"/>
      <c r="U65" s="711"/>
    </row>
    <row r="66" spans="1:21" ht="15.75">
      <c r="A66" s="709"/>
      <c r="B66" s="710" t="s">
        <v>1</v>
      </c>
      <c r="C66" s="715"/>
      <c r="D66" s="715"/>
      <c r="E66" s="715"/>
      <c r="F66" s="715"/>
      <c r="G66" s="715"/>
      <c r="H66" s="715"/>
      <c r="I66" s="715"/>
      <c r="J66" s="716"/>
      <c r="K66" s="715"/>
      <c r="L66" s="715"/>
      <c r="M66" s="715"/>
      <c r="N66" s="715"/>
      <c r="O66" s="723"/>
      <c r="P66" s="711"/>
      <c r="Q66" s="711"/>
      <c r="R66" s="711"/>
      <c r="S66" s="711"/>
      <c r="T66" s="711"/>
      <c r="U66" s="711"/>
    </row>
    <row r="67" spans="1:21" ht="15.75">
      <c r="A67" s="717" t="s">
        <v>147</v>
      </c>
      <c r="B67" s="710" t="s">
        <v>2</v>
      </c>
      <c r="C67" s="709">
        <v>20.27</v>
      </c>
      <c r="D67" s="709"/>
      <c r="E67" s="709"/>
      <c r="F67" s="709"/>
      <c r="G67" s="709">
        <v>20.27</v>
      </c>
      <c r="H67" s="709"/>
      <c r="I67" s="709">
        <v>20.27</v>
      </c>
      <c r="J67" s="712"/>
      <c r="K67" s="709"/>
      <c r="L67" s="709"/>
      <c r="M67" s="709">
        <v>20.27</v>
      </c>
      <c r="N67" s="709"/>
      <c r="O67" s="723">
        <f t="shared" si="0"/>
        <v>100</v>
      </c>
      <c r="P67" s="711"/>
      <c r="Q67" s="711"/>
      <c r="R67" s="711"/>
      <c r="S67" s="711"/>
      <c r="T67" s="711"/>
      <c r="U67" s="711"/>
    </row>
    <row r="68" spans="1:21" ht="15.75">
      <c r="A68" s="717" t="s">
        <v>146</v>
      </c>
      <c r="B68" s="710" t="s">
        <v>57</v>
      </c>
      <c r="C68" s="709">
        <v>100</v>
      </c>
      <c r="D68" s="709">
        <v>100</v>
      </c>
      <c r="E68" s="709"/>
      <c r="F68" s="709"/>
      <c r="G68" s="709"/>
      <c r="H68" s="709"/>
      <c r="I68" s="709">
        <v>100</v>
      </c>
      <c r="J68" s="712">
        <v>100</v>
      </c>
      <c r="K68" s="709"/>
      <c r="L68" s="709"/>
      <c r="M68" s="709"/>
      <c r="N68" s="709"/>
      <c r="O68" s="723">
        <f t="shared" si="0"/>
        <v>100</v>
      </c>
      <c r="P68" s="711"/>
      <c r="Q68" s="711"/>
      <c r="R68" s="711"/>
      <c r="S68" s="711"/>
      <c r="T68" s="711"/>
      <c r="U68" s="711"/>
    </row>
    <row r="69" spans="1:21" ht="15.75">
      <c r="A69" s="709">
        <v>32</v>
      </c>
      <c r="B69" s="710" t="s">
        <v>253</v>
      </c>
      <c r="C69" s="709">
        <v>41.12</v>
      </c>
      <c r="D69" s="709"/>
      <c r="E69" s="709"/>
      <c r="F69" s="709">
        <v>30.58</v>
      </c>
      <c r="G69" s="709">
        <v>10.54</v>
      </c>
      <c r="H69" s="709"/>
      <c r="I69" s="709">
        <v>41.12</v>
      </c>
      <c r="J69" s="712"/>
      <c r="K69" s="709"/>
      <c r="L69" s="709">
        <v>30.58</v>
      </c>
      <c r="M69" s="709">
        <v>10.54</v>
      </c>
      <c r="N69" s="709"/>
      <c r="O69" s="723">
        <f t="shared" si="0"/>
        <v>100</v>
      </c>
      <c r="P69" s="711"/>
      <c r="Q69" s="711"/>
      <c r="R69" s="711"/>
      <c r="S69" s="711"/>
      <c r="T69" s="711"/>
      <c r="U69" s="711"/>
    </row>
    <row r="70" spans="1:21" ht="15.75">
      <c r="A70" s="709">
        <v>33</v>
      </c>
      <c r="B70" s="710" t="s">
        <v>251</v>
      </c>
      <c r="C70" s="709">
        <v>41.12</v>
      </c>
      <c r="D70" s="709"/>
      <c r="E70" s="709"/>
      <c r="F70" s="709">
        <v>30.58</v>
      </c>
      <c r="G70" s="709">
        <v>10.54</v>
      </c>
      <c r="H70" s="709"/>
      <c r="I70" s="709">
        <v>41.12</v>
      </c>
      <c r="J70" s="712"/>
      <c r="K70" s="709"/>
      <c r="L70" s="709">
        <v>30.58</v>
      </c>
      <c r="M70" s="709">
        <v>10.54</v>
      </c>
      <c r="N70" s="709"/>
      <c r="O70" s="723">
        <f t="shared" si="0"/>
        <v>100</v>
      </c>
      <c r="P70" s="711"/>
      <c r="Q70" s="711"/>
      <c r="R70" s="711"/>
      <c r="S70" s="711"/>
      <c r="T70" s="711"/>
      <c r="U70" s="711"/>
    </row>
    <row r="71" spans="1:21" ht="15.75">
      <c r="A71" s="709">
        <v>34</v>
      </c>
      <c r="B71" s="710" t="s">
        <v>249</v>
      </c>
      <c r="C71" s="709">
        <v>12.97</v>
      </c>
      <c r="D71" s="709"/>
      <c r="E71" s="709"/>
      <c r="F71" s="709"/>
      <c r="G71" s="709">
        <v>12.97</v>
      </c>
      <c r="H71" s="709"/>
      <c r="I71" s="709">
        <v>12.97</v>
      </c>
      <c r="J71" s="712"/>
      <c r="K71" s="709"/>
      <c r="L71" s="709"/>
      <c r="M71" s="709">
        <v>12.97</v>
      </c>
      <c r="N71" s="709"/>
      <c r="O71" s="723">
        <f t="shared" si="0"/>
        <v>100</v>
      </c>
      <c r="P71" s="711"/>
      <c r="Q71" s="711"/>
      <c r="R71" s="711"/>
      <c r="S71" s="711"/>
      <c r="T71" s="711"/>
      <c r="U71" s="711"/>
    </row>
    <row r="72" spans="1:21" ht="31.5">
      <c r="A72" s="709">
        <v>35</v>
      </c>
      <c r="B72" s="714" t="s">
        <v>123</v>
      </c>
      <c r="C72" s="709">
        <v>44.36</v>
      </c>
      <c r="D72" s="709"/>
      <c r="E72" s="709"/>
      <c r="F72" s="709">
        <v>30.58</v>
      </c>
      <c r="G72" s="709">
        <v>13.78</v>
      </c>
      <c r="H72" s="709"/>
      <c r="I72" s="709">
        <v>44.36</v>
      </c>
      <c r="J72" s="712"/>
      <c r="K72" s="709"/>
      <c r="L72" s="709">
        <v>30.58</v>
      </c>
      <c r="M72" s="709">
        <v>13.78</v>
      </c>
      <c r="N72" s="709"/>
      <c r="O72" s="723">
        <f t="shared" si="0"/>
        <v>100</v>
      </c>
      <c r="P72" s="711"/>
      <c r="Q72" s="711"/>
      <c r="R72" s="711"/>
      <c r="S72" s="711"/>
      <c r="T72" s="711"/>
      <c r="U72" s="711"/>
    </row>
    <row r="73" spans="1:21" ht="15.75">
      <c r="A73" s="709"/>
      <c r="B73" s="710" t="s">
        <v>1</v>
      </c>
      <c r="C73" s="709"/>
      <c r="D73" s="709"/>
      <c r="E73" s="709"/>
      <c r="F73" s="709"/>
      <c r="G73" s="709"/>
      <c r="H73" s="709"/>
      <c r="I73" s="709"/>
      <c r="J73" s="712"/>
      <c r="K73" s="709"/>
      <c r="L73" s="709"/>
      <c r="M73" s="709"/>
      <c r="N73" s="709"/>
      <c r="O73" s="723"/>
      <c r="P73" s="711"/>
      <c r="Q73" s="711"/>
      <c r="R73" s="711"/>
      <c r="S73" s="711"/>
      <c r="T73" s="711"/>
      <c r="U73" s="711"/>
    </row>
    <row r="74" spans="1:21" ht="31.5">
      <c r="A74" s="709" t="s">
        <v>135</v>
      </c>
      <c r="B74" s="714" t="s">
        <v>758</v>
      </c>
      <c r="C74" s="709">
        <v>44.36</v>
      </c>
      <c r="D74" s="709"/>
      <c r="E74" s="709"/>
      <c r="F74" s="709">
        <v>30.58</v>
      </c>
      <c r="G74" s="709">
        <v>13.78</v>
      </c>
      <c r="H74" s="709"/>
      <c r="I74" s="709">
        <v>44.36</v>
      </c>
      <c r="J74" s="712"/>
      <c r="K74" s="709"/>
      <c r="L74" s="709">
        <v>30.58</v>
      </c>
      <c r="M74" s="709">
        <v>13.78</v>
      </c>
      <c r="N74" s="709"/>
      <c r="O74" s="723">
        <f t="shared" si="0"/>
        <v>100</v>
      </c>
      <c r="P74" s="711"/>
      <c r="Q74" s="711"/>
      <c r="R74" s="711"/>
      <c r="S74" s="711"/>
      <c r="T74" s="711"/>
      <c r="U74" s="711"/>
    </row>
    <row r="75" spans="1:21" ht="15.75">
      <c r="A75" s="709">
        <v>36</v>
      </c>
      <c r="B75" s="710" t="s">
        <v>245</v>
      </c>
      <c r="C75" s="709">
        <v>41.93</v>
      </c>
      <c r="D75" s="709"/>
      <c r="E75" s="709"/>
      <c r="F75" s="709">
        <v>30.58</v>
      </c>
      <c r="G75" s="709">
        <v>11.35</v>
      </c>
      <c r="H75" s="709"/>
      <c r="I75" s="709">
        <v>41.93</v>
      </c>
      <c r="J75" s="712"/>
      <c r="K75" s="709"/>
      <c r="L75" s="709">
        <v>30.58</v>
      </c>
      <c r="M75" s="709">
        <v>11.35</v>
      </c>
      <c r="N75" s="709"/>
      <c r="O75" s="723">
        <f t="shared" si="0"/>
        <v>100</v>
      </c>
      <c r="P75" s="711"/>
      <c r="Q75" s="711"/>
      <c r="R75" s="711"/>
      <c r="S75" s="711"/>
      <c r="T75" s="711"/>
      <c r="U75" s="711"/>
    </row>
    <row r="76" spans="1:21" ht="15.75">
      <c r="A76" s="709">
        <v>37</v>
      </c>
      <c r="B76" s="710" t="s">
        <v>243</v>
      </c>
      <c r="C76" s="709">
        <v>11.35</v>
      </c>
      <c r="D76" s="709"/>
      <c r="E76" s="709"/>
      <c r="F76" s="709"/>
      <c r="G76" s="709">
        <v>11.35</v>
      </c>
      <c r="H76" s="709"/>
      <c r="I76" s="709">
        <v>11.35</v>
      </c>
      <c r="J76" s="712"/>
      <c r="K76" s="709"/>
      <c r="L76" s="709"/>
      <c r="M76" s="709">
        <v>11.35</v>
      </c>
      <c r="N76" s="709"/>
      <c r="O76" s="723">
        <f t="shared" si="0"/>
        <v>100</v>
      </c>
      <c r="P76" s="711"/>
      <c r="Q76" s="711"/>
      <c r="R76" s="711"/>
      <c r="S76" s="711"/>
      <c r="T76" s="711"/>
      <c r="U76" s="711"/>
    </row>
    <row r="77" spans="1:21" ht="15.75">
      <c r="A77" s="709">
        <v>38</v>
      </c>
      <c r="B77" s="710" t="s">
        <v>241</v>
      </c>
      <c r="C77" s="709">
        <v>164.6</v>
      </c>
      <c r="D77" s="709">
        <v>100</v>
      </c>
      <c r="E77" s="709">
        <v>50</v>
      </c>
      <c r="F77" s="709"/>
      <c r="G77" s="709">
        <v>14.6</v>
      </c>
      <c r="H77" s="709"/>
      <c r="I77" s="709">
        <v>164.6</v>
      </c>
      <c r="J77" s="712">
        <v>100</v>
      </c>
      <c r="K77" s="709">
        <v>50</v>
      </c>
      <c r="L77" s="709"/>
      <c r="M77" s="709">
        <v>14.6</v>
      </c>
      <c r="N77" s="709"/>
      <c r="O77" s="723">
        <f t="shared" si="0"/>
        <v>100</v>
      </c>
      <c r="P77" s="711"/>
      <c r="Q77" s="711"/>
      <c r="R77" s="711"/>
      <c r="S77" s="711"/>
      <c r="T77" s="711"/>
      <c r="U77" s="711"/>
    </row>
    <row r="78" spans="1:21" ht="15.75">
      <c r="A78" s="709">
        <v>39</v>
      </c>
      <c r="B78" s="710" t="s">
        <v>239</v>
      </c>
      <c r="C78" s="709">
        <v>38.69</v>
      </c>
      <c r="D78" s="709"/>
      <c r="E78" s="709"/>
      <c r="F78" s="709">
        <v>30.58</v>
      </c>
      <c r="G78" s="709">
        <v>8.11</v>
      </c>
      <c r="H78" s="709"/>
      <c r="I78" s="709">
        <v>38.69</v>
      </c>
      <c r="J78" s="709"/>
      <c r="K78" s="709"/>
      <c r="L78" s="709">
        <v>30.58</v>
      </c>
      <c r="M78" s="709">
        <v>8.11</v>
      </c>
      <c r="N78" s="709"/>
      <c r="O78" s="723">
        <f t="shared" si="0"/>
        <v>100</v>
      </c>
      <c r="P78" s="711"/>
      <c r="Q78" s="711"/>
      <c r="R78" s="711"/>
      <c r="S78" s="711"/>
      <c r="T78" s="711"/>
      <c r="U78" s="711"/>
    </row>
    <row r="79" spans="1:21" ht="15.75">
      <c r="A79" s="709">
        <v>40</v>
      </c>
      <c r="B79" s="710" t="s">
        <v>84</v>
      </c>
      <c r="C79" s="709">
        <v>2.4300000000000002</v>
      </c>
      <c r="D79" s="709"/>
      <c r="E79" s="709"/>
      <c r="F79" s="709"/>
      <c r="G79" s="709">
        <v>2.4300000000000002</v>
      </c>
      <c r="H79" s="709"/>
      <c r="I79" s="709">
        <v>2.4300000000000002</v>
      </c>
      <c r="J79" s="709"/>
      <c r="K79" s="709"/>
      <c r="L79" s="709"/>
      <c r="M79" s="709">
        <v>2.4300000000000002</v>
      </c>
      <c r="N79" s="709"/>
      <c r="O79" s="723">
        <f t="shared" si="0"/>
        <v>100</v>
      </c>
      <c r="P79" s="711"/>
      <c r="Q79" s="711"/>
      <c r="R79" s="711"/>
      <c r="S79" s="711"/>
      <c r="T79" s="711"/>
      <c r="U79" s="711"/>
    </row>
    <row r="80" spans="1:21" ht="15.75">
      <c r="A80" s="709">
        <v>41</v>
      </c>
      <c r="B80" s="710" t="s">
        <v>85</v>
      </c>
      <c r="C80" s="709">
        <v>4.87</v>
      </c>
      <c r="D80" s="709"/>
      <c r="E80" s="709"/>
      <c r="F80" s="709"/>
      <c r="G80" s="709">
        <v>4.87</v>
      </c>
      <c r="H80" s="709"/>
      <c r="I80" s="709">
        <v>4.87</v>
      </c>
      <c r="J80" s="709"/>
      <c r="K80" s="709"/>
      <c r="L80" s="709"/>
      <c r="M80" s="709">
        <v>4.87</v>
      </c>
      <c r="N80" s="709"/>
      <c r="O80" s="723">
        <f t="shared" si="0"/>
        <v>100</v>
      </c>
      <c r="P80" s="711"/>
      <c r="Q80" s="711"/>
      <c r="R80" s="711"/>
      <c r="S80" s="711"/>
      <c r="T80" s="711"/>
      <c r="U80" s="711"/>
    </row>
    <row r="81" spans="1:21" ht="15.75">
      <c r="A81" s="709">
        <v>42</v>
      </c>
      <c r="B81" s="710" t="s">
        <v>86</v>
      </c>
      <c r="C81" s="709">
        <v>1.74</v>
      </c>
      <c r="D81" s="709"/>
      <c r="E81" s="709"/>
      <c r="F81" s="709"/>
      <c r="G81" s="709">
        <v>1.74</v>
      </c>
      <c r="H81" s="709"/>
      <c r="I81" s="709">
        <v>1.74</v>
      </c>
      <c r="J81" s="709"/>
      <c r="K81" s="709"/>
      <c r="L81" s="709"/>
      <c r="M81" s="709">
        <v>1.74</v>
      </c>
      <c r="N81" s="709"/>
      <c r="O81" s="723">
        <f t="shared" ref="O81:O84" si="1">I81/C81*100</f>
        <v>100</v>
      </c>
      <c r="P81" s="711"/>
      <c r="Q81" s="711"/>
      <c r="R81" s="711"/>
      <c r="S81" s="711"/>
      <c r="T81" s="711"/>
      <c r="U81" s="711"/>
    </row>
    <row r="82" spans="1:21" ht="15.75">
      <c r="A82" s="709">
        <v>43</v>
      </c>
      <c r="B82" s="710" t="s">
        <v>87</v>
      </c>
      <c r="C82" s="709">
        <v>0.8</v>
      </c>
      <c r="D82" s="709"/>
      <c r="E82" s="709"/>
      <c r="F82" s="709"/>
      <c r="G82" s="709">
        <v>0.8</v>
      </c>
      <c r="H82" s="709"/>
      <c r="I82" s="709">
        <v>0.8</v>
      </c>
      <c r="J82" s="709"/>
      <c r="K82" s="709"/>
      <c r="L82" s="709"/>
      <c r="M82" s="709">
        <v>0.8</v>
      </c>
      <c r="N82" s="709"/>
      <c r="O82" s="723">
        <f t="shared" si="1"/>
        <v>100</v>
      </c>
      <c r="P82" s="711"/>
      <c r="Q82" s="711"/>
      <c r="R82" s="711"/>
      <c r="S82" s="711"/>
      <c r="T82" s="711"/>
      <c r="U82" s="711"/>
    </row>
    <row r="83" spans="1:21" ht="15.75">
      <c r="A83" s="709">
        <v>44</v>
      </c>
      <c r="B83" s="710" t="s">
        <v>88</v>
      </c>
      <c r="C83" s="709">
        <v>22.7</v>
      </c>
      <c r="D83" s="709"/>
      <c r="E83" s="709"/>
      <c r="F83" s="709"/>
      <c r="G83" s="709">
        <v>22.7</v>
      </c>
      <c r="H83" s="709"/>
      <c r="I83" s="709">
        <v>22.7</v>
      </c>
      <c r="J83" s="709"/>
      <c r="K83" s="709"/>
      <c r="L83" s="709"/>
      <c r="M83" s="709">
        <v>22.7</v>
      </c>
      <c r="N83" s="709"/>
      <c r="O83" s="723">
        <f t="shared" si="1"/>
        <v>100</v>
      </c>
      <c r="P83" s="711"/>
      <c r="Q83" s="711"/>
      <c r="R83" s="711"/>
      <c r="S83" s="711"/>
      <c r="T83" s="711"/>
      <c r="U83" s="711"/>
    </row>
    <row r="84" spans="1:21" ht="15.75">
      <c r="A84" s="715"/>
      <c r="B84" s="710" t="s">
        <v>439</v>
      </c>
      <c r="C84" s="713">
        <v>20949.2</v>
      </c>
      <c r="D84" s="713">
        <v>1500</v>
      </c>
      <c r="E84" s="709">
        <v>500</v>
      </c>
      <c r="F84" s="709">
        <v>795.3</v>
      </c>
      <c r="G84" s="709">
        <v>507.6</v>
      </c>
      <c r="H84" s="713">
        <v>17646.3</v>
      </c>
      <c r="I84" s="718">
        <f>I16+I17+I18+I19+I20+I21+I22+I23+I24+I25+I26+I27+I31+I32+I36+I37+I41+I42+I43+I44+I45+I46+I47+I52+I53+I57+I58+I59+I60+I61+I65+I69+I70+I71+I72+I75+I76+I77+I78+I79+I80+I81+I82+I83</f>
        <v>20949.199999999993</v>
      </c>
      <c r="J84" s="713">
        <v>1500</v>
      </c>
      <c r="K84" s="709">
        <v>500</v>
      </c>
      <c r="L84" s="709">
        <v>795.3</v>
      </c>
      <c r="M84" s="709">
        <v>507.6</v>
      </c>
      <c r="N84" s="713">
        <v>17646.3</v>
      </c>
      <c r="O84" s="723">
        <f t="shared" si="1"/>
        <v>99.999999999999972</v>
      </c>
      <c r="P84" s="711"/>
      <c r="Q84" s="711"/>
      <c r="R84" s="711"/>
      <c r="S84" s="711"/>
      <c r="T84" s="711"/>
      <c r="U84" s="711"/>
    </row>
    <row r="86" spans="1:21">
      <c r="A86" s="886" t="s">
        <v>759</v>
      </c>
      <c r="B86" s="886"/>
      <c r="C86" s="886"/>
      <c r="D86" s="886"/>
      <c r="E86" s="886"/>
      <c r="F86" s="886"/>
      <c r="G86" s="886"/>
      <c r="H86" s="886"/>
      <c r="I86" s="886"/>
      <c r="J86" s="886"/>
      <c r="K86" s="886"/>
      <c r="L86" s="886"/>
      <c r="M86" s="886"/>
      <c r="N86" s="886"/>
      <c r="O86" s="886"/>
    </row>
  </sheetData>
  <customSheetViews>
    <customSheetView guid="{4165943C-756F-4CCF-9247-CE2CFD5C8A6E}" showPageBreaks="1" printArea="1" hiddenRows="1" topLeftCell="A3">
      <selection activeCell="G6" sqref="G6"/>
      <pageMargins left="0.78740157480314965" right="0.43" top="0.74803149606299213" bottom="0.77" header="0.31496062992125984" footer="0.31496062992125984"/>
      <pageSetup paperSize="9" orientation="portrait" r:id="rId1"/>
      <headerFooter differentFirst="1">
        <oddHeader>&amp;C&amp;P</oddHeader>
      </headerFooter>
    </customSheetView>
    <customSheetView guid="{ACD9C512-63C9-4003-B6FE-104619FB99E9}" showPageBreaks="1" printArea="1" hiddenRows="1" topLeftCell="A57">
      <selection activeCell="D68" sqref="D68"/>
      <pageMargins left="0.78740157480314965" right="0.31496062992125984" top="0.74803149606299213" bottom="0.74803149606299213" header="0.31496062992125984" footer="0.31496062992125984"/>
      <pageSetup paperSize="9" orientation="portrait" r:id="rId2"/>
      <headerFooter differentFirst="1">
        <oddHeader>&amp;C&amp;P</oddHeader>
      </headerFooter>
    </customSheetView>
    <customSheetView guid="{B576D719-61CB-4288-93D5-A83B12AD9238}" showPageBreaks="1" printArea="1" hiddenRows="1" topLeftCell="A26">
      <selection activeCell="G19" sqref="G19:G20"/>
      <pageMargins left="0.78740157480314965" right="0.31496062992125984" top="0.74803149606299213" bottom="0.74803149606299213" header="0.31496062992125984" footer="0.31496062992125984"/>
      <pageSetup paperSize="9" orientation="portrait" r:id="rId3"/>
      <headerFooter differentFirst="1">
        <oddHeader>&amp;C&amp;P</oddHeader>
      </headerFooter>
    </customSheetView>
    <customSheetView guid="{9FFDC49B-567C-47F9-93E0-A54EE725B9D9}" hiddenRows="1" topLeftCell="A3">
      <selection activeCell="G25" sqref="G25"/>
      <pageMargins left="0.78740157480314965" right="0.31496062992125984" top="0.74803149606299213" bottom="0.74803149606299213" header="0.31496062992125984" footer="0.31496062992125984"/>
      <pageSetup paperSize="9" orientation="portrait" r:id="rId4"/>
      <headerFooter differentFirst="1">
        <oddHeader>&amp;C&amp;P</oddHeader>
      </headerFooter>
    </customSheetView>
    <customSheetView guid="{6F7F94C3-6637-4894-B83A-C8AF9202C62B}" showPageBreaks="1" printArea="1" hiddenRows="1" topLeftCell="A3">
      <selection activeCell="A5" sqref="A5:E5"/>
      <pageMargins left="0.78740157480314965" right="0.31496062992125984" top="0.74803149606299213" bottom="0.74803149606299213" header="0.31496062992125984" footer="0.31496062992125984"/>
      <pageSetup paperSize="9" orientation="portrait" r:id="rId5"/>
      <headerFooter differentFirst="1">
        <oddHeader>&amp;C&amp;P</oddHeader>
      </headerFooter>
    </customSheetView>
    <customSheetView guid="{5C07212E-82C1-4D83-BD39-AC2BD6D97870}" showPageBreaks="1" printArea="1" hiddenRows="1" topLeftCell="A26">
      <selection activeCell="G19" sqref="G19:G20"/>
      <pageMargins left="0.78740157480314965" right="0.31496062992125984" top="0.74803149606299213" bottom="0.74803149606299213" header="0.31496062992125984" footer="0.31496062992125984"/>
      <pageSetup paperSize="9" orientation="portrait" r:id="rId6"/>
      <headerFooter differentFirst="1">
        <oddHeader>&amp;C&amp;P</oddHeader>
      </headerFooter>
    </customSheetView>
    <customSheetView guid="{D3711D91-0EFF-403F-B1CB-699C878CEC92}" showPageBreaks="1" printArea="1" hiddenRows="1" topLeftCell="A26">
      <selection activeCell="G19" sqref="G19:G20"/>
      <pageMargins left="0.78740157480314965" right="0.31496062992125984" top="0.74803149606299213" bottom="0.74803149606299213" header="0.31496062992125984" footer="0.31496062992125984"/>
      <pageSetup paperSize="9" orientation="portrait" r:id="rId7"/>
      <headerFooter differentFirst="1">
        <oddHeader>&amp;C&amp;P</oddHeader>
      </headerFooter>
    </customSheetView>
  </customSheetViews>
  <mergeCells count="13">
    <mergeCell ref="B6:C6"/>
    <mergeCell ref="A7:O7"/>
    <mergeCell ref="A8:O8"/>
    <mergeCell ref="A86:O86"/>
    <mergeCell ref="O12:O14"/>
    <mergeCell ref="C13:C14"/>
    <mergeCell ref="D13:H13"/>
    <mergeCell ref="I13:I14"/>
    <mergeCell ref="J13:N13"/>
    <mergeCell ref="A12:A14"/>
    <mergeCell ref="B12:B14"/>
    <mergeCell ref="C12:H12"/>
    <mergeCell ref="I12:N12"/>
  </mergeCells>
  <pageMargins left="0.26" right="0.23622047244094491" top="0.6692913385826772" bottom="0.35433070866141736" header="0.39370078740157483" footer="0.15748031496062992"/>
  <pageSetup paperSize="9" scale="59" fitToHeight="4" orientation="landscape" r:id="rId8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L23"/>
  <sheetViews>
    <sheetView tabSelected="1" topLeftCell="A3" workbookViewId="0">
      <selection activeCell="I12" sqref="I12"/>
    </sheetView>
  </sheetViews>
  <sheetFormatPr defaultColWidth="9.140625" defaultRowHeight="18.75"/>
  <cols>
    <col min="1" max="1" width="3.7109375" style="240" customWidth="1"/>
    <col min="2" max="2" width="29.28515625" style="93" customWidth="1"/>
    <col min="3" max="3" width="12.28515625" style="92" customWidth="1"/>
    <col min="4" max="4" width="14.28515625" style="91" customWidth="1"/>
    <col min="5" max="5" width="16.7109375" style="91" customWidth="1"/>
    <col min="6" max="6" width="13.85546875" style="91" customWidth="1"/>
    <col min="7" max="7" width="10.140625" style="91" customWidth="1"/>
    <col min="8" max="8" width="14.42578125" style="91" customWidth="1"/>
    <col min="9" max="9" width="16.42578125" style="91" customWidth="1"/>
    <col min="10" max="10" width="13.5703125" style="91" customWidth="1"/>
    <col min="11" max="11" width="12.5703125" style="91" customWidth="1"/>
    <col min="12" max="16384" width="9.140625" style="91"/>
  </cols>
  <sheetData>
    <row r="1" spans="1:12" s="103" customFormat="1" ht="264.75" hidden="1" customHeight="1">
      <c r="A1" s="106" t="s">
        <v>318</v>
      </c>
      <c r="B1" s="105" t="s">
        <v>317</v>
      </c>
      <c r="C1" s="104" t="s">
        <v>341</v>
      </c>
    </row>
    <row r="2" spans="1:12" s="99" customFormat="1" ht="409.5" hidden="1">
      <c r="A2" s="102" t="s">
        <v>318</v>
      </c>
      <c r="B2" s="101" t="s">
        <v>317</v>
      </c>
      <c r="C2" s="100" t="s">
        <v>340</v>
      </c>
    </row>
    <row r="3" spans="1:12" s="68" customFormat="1" ht="18.75" customHeight="1">
      <c r="A3" s="829"/>
      <c r="B3" s="830"/>
      <c r="C3" s="830"/>
      <c r="D3" s="830"/>
      <c r="E3" s="830"/>
      <c r="F3" s="830"/>
      <c r="G3" s="844"/>
      <c r="H3" s="843"/>
      <c r="I3" s="845" t="s">
        <v>793</v>
      </c>
      <c r="J3" s="843"/>
    </row>
    <row r="4" spans="1:12" s="68" customFormat="1" ht="18.75" customHeight="1">
      <c r="A4" s="829"/>
      <c r="B4" s="830"/>
      <c r="C4" s="830"/>
      <c r="D4" s="830"/>
      <c r="E4" s="830"/>
      <c r="F4" s="830"/>
      <c r="G4" s="844"/>
      <c r="H4" s="843"/>
      <c r="I4" s="845" t="s">
        <v>785</v>
      </c>
      <c r="J4" s="843"/>
    </row>
    <row r="5" spans="1:12" s="68" customFormat="1" ht="18.75" customHeight="1">
      <c r="A5" s="829"/>
      <c r="B5" s="830"/>
      <c r="C5" s="830"/>
      <c r="D5" s="830"/>
      <c r="E5" s="830"/>
      <c r="F5" s="830"/>
      <c r="G5" s="844"/>
      <c r="H5" s="843"/>
      <c r="I5" s="845" t="s">
        <v>786</v>
      </c>
      <c r="J5" s="843"/>
    </row>
    <row r="6" spans="1:12" s="68" customFormat="1" ht="18.75" customHeight="1">
      <c r="A6" s="829"/>
      <c r="B6" s="830"/>
      <c r="C6" s="830"/>
      <c r="D6" s="830"/>
      <c r="E6" s="830"/>
      <c r="F6" s="830"/>
      <c r="G6" s="844"/>
      <c r="H6" s="843"/>
      <c r="I6" s="845" t="s">
        <v>788</v>
      </c>
      <c r="J6" s="843"/>
    </row>
    <row r="7" spans="1:12" s="99" customFormat="1" ht="18" customHeight="1">
      <c r="A7" s="13"/>
      <c r="B7" s="859"/>
      <c r="C7" s="859"/>
    </row>
    <row r="8" spans="1:12" s="99" customFormat="1">
      <c r="A8" s="863" t="s">
        <v>90</v>
      </c>
      <c r="B8" s="863"/>
      <c r="C8" s="863"/>
      <c r="D8" s="863"/>
      <c r="E8" s="863"/>
      <c r="F8" s="863"/>
      <c r="G8" s="863"/>
      <c r="H8" s="863"/>
      <c r="I8" s="863"/>
      <c r="J8" s="863"/>
      <c r="K8" s="863"/>
    </row>
    <row r="9" spans="1:12" s="99" customFormat="1" ht="37.5" customHeight="1">
      <c r="A9" s="861" t="s">
        <v>641</v>
      </c>
      <c r="B9" s="861"/>
      <c r="C9" s="861"/>
      <c r="D9" s="861"/>
      <c r="E9" s="861"/>
      <c r="F9" s="861"/>
      <c r="G9" s="861"/>
      <c r="H9" s="861"/>
      <c r="I9" s="861"/>
      <c r="J9" s="861"/>
      <c r="K9" s="861"/>
    </row>
    <row r="10" spans="1:12" s="99" customFormat="1" ht="10.5" customHeight="1">
      <c r="A10" s="239"/>
      <c r="B10" s="239"/>
      <c r="C10" s="239"/>
      <c r="D10" s="107"/>
      <c r="E10" s="107"/>
    </row>
    <row r="11" spans="1:12">
      <c r="A11" s="909" t="s">
        <v>642</v>
      </c>
      <c r="B11" s="909" t="s">
        <v>91</v>
      </c>
      <c r="C11" s="909" t="s">
        <v>320</v>
      </c>
      <c r="D11" s="906" t="s">
        <v>327</v>
      </c>
      <c r="E11" s="907"/>
      <c r="F11" s="908"/>
      <c r="G11" s="902" t="s">
        <v>321</v>
      </c>
      <c r="H11" s="906" t="s">
        <v>327</v>
      </c>
      <c r="I11" s="907"/>
      <c r="J11" s="908"/>
      <c r="K11" s="904" t="s">
        <v>322</v>
      </c>
    </row>
    <row r="12" spans="1:12" ht="160.5" customHeight="1">
      <c r="A12" s="910"/>
      <c r="B12" s="911"/>
      <c r="C12" s="911"/>
      <c r="D12" s="443" t="s">
        <v>643</v>
      </c>
      <c r="E12" s="443" t="s">
        <v>767</v>
      </c>
      <c r="F12" s="443" t="s">
        <v>852</v>
      </c>
      <c r="G12" s="903"/>
      <c r="H12" s="443" t="s">
        <v>643</v>
      </c>
      <c r="I12" s="443" t="s">
        <v>767</v>
      </c>
      <c r="J12" s="443" t="s">
        <v>852</v>
      </c>
      <c r="K12" s="905"/>
    </row>
    <row r="13" spans="1:12">
      <c r="A13" s="191" t="s">
        <v>315</v>
      </c>
      <c r="B13" s="192" t="s">
        <v>302</v>
      </c>
      <c r="C13" s="285">
        <f>SUM(E13:F13)</f>
        <v>28365.7</v>
      </c>
      <c r="D13" s="444"/>
      <c r="E13" s="285">
        <v>28365.7</v>
      </c>
      <c r="F13" s="445"/>
      <c r="G13" s="135">
        <f>SUM(H13:J13)</f>
        <v>28365.200000000001</v>
      </c>
      <c r="H13" s="96"/>
      <c r="I13" s="96">
        <v>28365.200000000001</v>
      </c>
      <c r="J13" s="96"/>
      <c r="K13" s="135">
        <f>G13/C13*100</f>
        <v>99.998237307734342</v>
      </c>
      <c r="L13" s="591"/>
    </row>
    <row r="14" spans="1:12">
      <c r="A14" s="191" t="s">
        <v>313</v>
      </c>
      <c r="B14" s="192" t="s">
        <v>272</v>
      </c>
      <c r="C14" s="285">
        <f>SUM(D14:F14)</f>
        <v>3573.5</v>
      </c>
      <c r="D14" s="285">
        <v>3573.5</v>
      </c>
      <c r="E14" s="230"/>
      <c r="F14" s="445"/>
      <c r="G14" s="135">
        <f>SUM(H14:J14)</f>
        <v>3573.5</v>
      </c>
      <c r="H14" s="96">
        <v>3573.5</v>
      </c>
      <c r="I14" s="96"/>
      <c r="J14" s="96"/>
      <c r="K14" s="135">
        <f>G14/C14*100</f>
        <v>100</v>
      </c>
      <c r="L14" s="591"/>
    </row>
    <row r="15" spans="1:12">
      <c r="A15" s="191" t="s">
        <v>311</v>
      </c>
      <c r="B15" s="192" t="s">
        <v>84</v>
      </c>
      <c r="C15" s="285">
        <f>SUM(D15:F15)</f>
        <v>5137.2</v>
      </c>
      <c r="D15" s="446"/>
      <c r="E15" s="445"/>
      <c r="F15" s="285">
        <v>5137.2</v>
      </c>
      <c r="G15" s="135">
        <f>SUM(H15:J15)</f>
        <v>5115.6000000000004</v>
      </c>
      <c r="H15" s="96"/>
      <c r="I15" s="96"/>
      <c r="J15" s="96">
        <v>5115.6000000000004</v>
      </c>
      <c r="K15" s="560">
        <f>G15/C15*100</f>
        <v>99.579537491240373</v>
      </c>
      <c r="L15" s="591"/>
    </row>
    <row r="16" spans="1:12">
      <c r="A16" s="191"/>
      <c r="B16" s="192" t="s">
        <v>89</v>
      </c>
      <c r="C16" s="285">
        <f>SUM(C13:C15)</f>
        <v>37076.400000000001</v>
      </c>
      <c r="D16" s="285">
        <f>SUM(D13:D15)</f>
        <v>3573.5</v>
      </c>
      <c r="E16" s="285">
        <f>SUM(E13:E15)</f>
        <v>28365.7</v>
      </c>
      <c r="F16" s="285">
        <f>SUM(F13:F15)</f>
        <v>5137.2</v>
      </c>
      <c r="G16" s="135">
        <f>SUM(H16:J16)</f>
        <v>37054.300000000003</v>
      </c>
      <c r="H16" s="96">
        <f>SUM(H13:H15)</f>
        <v>3573.5</v>
      </c>
      <c r="I16" s="96">
        <f>SUM(I13:I15)</f>
        <v>28365.200000000001</v>
      </c>
      <c r="J16" s="96">
        <f>SUM(J13:J15)</f>
        <v>5115.6000000000004</v>
      </c>
      <c r="K16" s="560">
        <f>G16/C16*100</f>
        <v>99.940393349947669</v>
      </c>
    </row>
    <row r="18" spans="1:11">
      <c r="A18" s="884" t="s">
        <v>92</v>
      </c>
      <c r="B18" s="884"/>
      <c r="C18" s="884"/>
      <c r="D18" s="884"/>
      <c r="E18" s="884"/>
      <c r="F18" s="884"/>
      <c r="G18" s="884"/>
      <c r="H18" s="884"/>
      <c r="I18" s="884"/>
      <c r="J18" s="884"/>
      <c r="K18" s="884"/>
    </row>
    <row r="23" spans="1:11">
      <c r="C23" s="590"/>
      <c r="D23" s="591"/>
    </row>
  </sheetData>
  <customSheetViews>
    <customSheetView guid="{4165943C-756F-4CCF-9247-CE2CFD5C8A6E}" showPageBreaks="1" hiddenRows="1" topLeftCell="A3">
      <selection activeCell="G8" sqref="G8"/>
      <pageMargins left="0.7" right="0.7" top="0.75" bottom="0.75" header="0.3" footer="0.3"/>
      <pageSetup paperSize="9" orientation="portrait" r:id="rId1"/>
    </customSheetView>
    <customSheetView guid="{ACD9C512-63C9-4003-B6FE-104619FB99E9}" hiddenRows="1" topLeftCell="A3">
      <selection activeCell="C9" sqref="C9:E9"/>
      <pageMargins left="0.7" right="0.7" top="0.75" bottom="0.75" header="0.3" footer="0.3"/>
      <pageSetup paperSize="9" orientation="portrait" r:id="rId2"/>
    </customSheetView>
    <customSheetView guid="{B576D719-61CB-4288-93D5-A83B12AD9238}" showPageBreaks="1" hiddenRows="1" topLeftCell="A3">
      <selection activeCell="A3" sqref="A1:XFD1048576"/>
      <pageMargins left="0.7" right="0.7" top="0.75" bottom="0.75" header="0.3" footer="0.3"/>
      <pageSetup paperSize="9" orientation="portrait" r:id="rId3"/>
    </customSheetView>
    <customSheetView guid="{9FFDC49B-567C-47F9-93E0-A54EE725B9D9}" hiddenRows="1" topLeftCell="A3">
      <selection activeCell="A3" sqref="A1:XFD1048576"/>
      <pageMargins left="0.7" right="0.7" top="0.75" bottom="0.75" header="0.3" footer="0.3"/>
      <pageSetup paperSize="9" orientation="portrait" r:id="rId4"/>
    </customSheetView>
    <customSheetView guid="{6F7F94C3-6637-4894-B83A-C8AF9202C62B}" hiddenRows="1" topLeftCell="A3">
      <selection activeCell="A3" sqref="A1:XFD1048576"/>
      <pageMargins left="0.7" right="0.7" top="0.75" bottom="0.75" header="0.3" footer="0.3"/>
      <pageSetup paperSize="9" orientation="portrait" r:id="rId5"/>
    </customSheetView>
    <customSheetView guid="{5C07212E-82C1-4D83-BD39-AC2BD6D97870}" showPageBreaks="1" hiddenRows="1" topLeftCell="A3">
      <selection activeCell="G13" sqref="G13"/>
      <pageMargins left="0.7" right="0.7" top="0.75" bottom="0.75" header="0.3" footer="0.3"/>
      <pageSetup paperSize="9" orientation="portrait" r:id="rId6"/>
    </customSheetView>
    <customSheetView guid="{D3711D91-0EFF-403F-B1CB-699C878CEC92}" hiddenRows="1" topLeftCell="A3">
      <selection activeCell="G8" sqref="G8"/>
      <pageMargins left="0.7" right="0.7" top="0.75" bottom="0.75" header="0.3" footer="0.3"/>
      <pageSetup paperSize="9" orientation="portrait" r:id="rId7"/>
    </customSheetView>
  </customSheetViews>
  <mergeCells count="11">
    <mergeCell ref="B7:C7"/>
    <mergeCell ref="G11:G12"/>
    <mergeCell ref="K11:K12"/>
    <mergeCell ref="H11:J11"/>
    <mergeCell ref="A18:K18"/>
    <mergeCell ref="A9:K9"/>
    <mergeCell ref="A8:K8"/>
    <mergeCell ref="A11:A12"/>
    <mergeCell ref="B11:B12"/>
    <mergeCell ref="C11:C12"/>
    <mergeCell ref="D11:F11"/>
  </mergeCells>
  <pageMargins left="0.55118110236220474" right="0.35433070866141736" top="0.9055118110236221" bottom="0.74803149606299213" header="0.43307086614173229" footer="0.31496062992125984"/>
  <pageSetup paperSize="9" scale="89" orientation="landscape" r:id="rId8"/>
  <headerFooter differentFirst="1">
    <oddHeader xml:space="preserve">&amp;C&amp;P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G37"/>
  <sheetViews>
    <sheetView topLeftCell="A24" workbookViewId="0">
      <selection activeCell="A10" sqref="A10"/>
    </sheetView>
  </sheetViews>
  <sheetFormatPr defaultColWidth="9.140625" defaultRowHeight="18.75"/>
  <cols>
    <col min="1" max="1" width="5.140625" style="30" customWidth="1"/>
    <col min="2" max="2" width="40.140625" style="29" customWidth="1"/>
    <col min="3" max="3" width="15.85546875" style="28" customWidth="1"/>
    <col min="4" max="4" width="14.42578125" style="27" customWidth="1"/>
    <col min="5" max="5" width="12.85546875" style="3" customWidth="1"/>
    <col min="6" max="6" width="8.85546875" style="3" customWidth="1"/>
    <col min="7" max="7" width="12.42578125" style="3" customWidth="1"/>
    <col min="8" max="8" width="19.42578125" style="3" customWidth="1"/>
    <col min="9" max="16384" width="9.140625" style="3"/>
  </cols>
  <sheetData>
    <row r="1" spans="1:7" s="18" customFormat="1" ht="264.75" hidden="1" customHeight="1">
      <c r="A1" s="41" t="s">
        <v>318</v>
      </c>
      <c r="B1" s="20" t="s">
        <v>317</v>
      </c>
      <c r="C1" s="40" t="s">
        <v>333</v>
      </c>
      <c r="D1" s="39"/>
    </row>
    <row r="2" spans="1:7" s="11" customFormat="1" ht="409.5" hidden="1" customHeight="1">
      <c r="A2" s="38" t="s">
        <v>318</v>
      </c>
      <c r="B2" s="16" t="s">
        <v>317</v>
      </c>
      <c r="C2" s="37" t="s">
        <v>332</v>
      </c>
      <c r="D2" s="33"/>
      <c r="E2" s="724"/>
    </row>
    <row r="3" spans="1:7" s="311" customFormat="1">
      <c r="A3" s="846"/>
      <c r="B3" s="837"/>
      <c r="C3" s="847" t="s">
        <v>795</v>
      </c>
      <c r="D3" s="837"/>
      <c r="E3" s="837"/>
    </row>
    <row r="4" spans="1:7" s="311" customFormat="1">
      <c r="A4" s="836"/>
      <c r="B4" s="837"/>
      <c r="C4" s="847" t="s">
        <v>785</v>
      </c>
      <c r="D4" s="837"/>
      <c r="E4" s="837"/>
      <c r="G4" s="827"/>
    </row>
    <row r="5" spans="1:7" s="311" customFormat="1">
      <c r="A5" s="836"/>
      <c r="B5" s="837"/>
      <c r="C5" s="847" t="s">
        <v>786</v>
      </c>
      <c r="D5" s="837"/>
      <c r="E5" s="837"/>
      <c r="G5" s="827"/>
    </row>
    <row r="6" spans="1:7" s="311" customFormat="1">
      <c r="A6" s="836"/>
      <c r="B6" s="837"/>
      <c r="C6" s="847" t="s">
        <v>788</v>
      </c>
      <c r="D6" s="837"/>
      <c r="E6" s="837"/>
      <c r="G6" s="827"/>
    </row>
    <row r="7" spans="1:7" s="11" customFormat="1" ht="18" customHeight="1">
      <c r="A7" s="912"/>
      <c r="B7" s="912"/>
      <c r="C7" s="912"/>
      <c r="D7" s="33"/>
      <c r="E7" s="724"/>
    </row>
    <row r="8" spans="1:7" s="11" customFormat="1">
      <c r="A8" s="913" t="s">
        <v>90</v>
      </c>
      <c r="B8" s="913"/>
      <c r="C8" s="913"/>
      <c r="D8" s="865"/>
      <c r="E8" s="865"/>
    </row>
    <row r="9" spans="1:7" s="11" customFormat="1" ht="60" customHeight="1">
      <c r="A9" s="914" t="s">
        <v>845</v>
      </c>
      <c r="B9" s="914"/>
      <c r="C9" s="914"/>
      <c r="D9" s="915"/>
      <c r="E9" s="915"/>
    </row>
    <row r="10" spans="1:7" s="11" customFormat="1" ht="7.5" customHeight="1">
      <c r="A10" s="36"/>
      <c r="B10" s="35"/>
      <c r="C10" s="34"/>
      <c r="D10" s="33"/>
      <c r="E10" s="724"/>
    </row>
    <row r="11" spans="1:7" s="32" customFormat="1" ht="19.5" customHeight="1">
      <c r="A11" s="916" t="s">
        <v>0</v>
      </c>
      <c r="B11" s="916" t="s">
        <v>441</v>
      </c>
      <c r="C11" s="916" t="s">
        <v>320</v>
      </c>
      <c r="D11" s="917" t="s">
        <v>321</v>
      </c>
      <c r="E11" s="918" t="s">
        <v>322</v>
      </c>
    </row>
    <row r="12" spans="1:7" s="32" customFormat="1" ht="69.75" customHeight="1">
      <c r="A12" s="916"/>
      <c r="B12" s="916"/>
      <c r="C12" s="870"/>
      <c r="D12" s="870"/>
      <c r="E12" s="870"/>
    </row>
    <row r="13" spans="1:7" s="7" customFormat="1" ht="19.5" customHeight="1">
      <c r="A13" s="267" t="s">
        <v>315</v>
      </c>
      <c r="B13" s="558" t="s">
        <v>314</v>
      </c>
      <c r="C13" s="336">
        <v>3103.1</v>
      </c>
      <c r="D13" s="370">
        <v>3103.1</v>
      </c>
      <c r="E13" s="370">
        <f>D13/C13*100</f>
        <v>100</v>
      </c>
      <c r="F13" s="592"/>
    </row>
    <row r="14" spans="1:7" s="7" customFormat="1" ht="19.5" customHeight="1">
      <c r="A14" s="267" t="s">
        <v>313</v>
      </c>
      <c r="B14" s="558" t="s">
        <v>312</v>
      </c>
      <c r="C14" s="336">
        <v>3103.1</v>
      </c>
      <c r="D14" s="370">
        <v>3103.1</v>
      </c>
      <c r="E14" s="370">
        <f t="shared" ref="E14:E31" si="0">D14/C14*100</f>
        <v>100</v>
      </c>
      <c r="F14" s="592"/>
    </row>
    <row r="15" spans="1:7" s="7" customFormat="1">
      <c r="A15" s="267" t="s">
        <v>311</v>
      </c>
      <c r="B15" s="558" t="s">
        <v>310</v>
      </c>
      <c r="C15" s="336">
        <v>3103.1</v>
      </c>
      <c r="D15" s="370">
        <v>3103.1</v>
      </c>
      <c r="E15" s="370">
        <f t="shared" si="0"/>
        <v>100</v>
      </c>
      <c r="F15" s="592"/>
    </row>
    <row r="16" spans="1:7" s="7" customFormat="1" ht="37.5">
      <c r="A16" s="267" t="s">
        <v>309</v>
      </c>
      <c r="B16" s="558" t="s">
        <v>754</v>
      </c>
      <c r="C16" s="336">
        <v>3103.1</v>
      </c>
      <c r="D16" s="370">
        <v>3103.1</v>
      </c>
      <c r="E16" s="370">
        <f t="shared" si="0"/>
        <v>100</v>
      </c>
      <c r="F16" s="592"/>
    </row>
    <row r="17" spans="1:6" s="7" customFormat="1" ht="17.25" customHeight="1">
      <c r="A17" s="267" t="s">
        <v>307</v>
      </c>
      <c r="B17" s="558" t="s">
        <v>298</v>
      </c>
      <c r="C17" s="336">
        <v>3103.1</v>
      </c>
      <c r="D17" s="370">
        <v>3103.1</v>
      </c>
      <c r="E17" s="370">
        <f t="shared" si="0"/>
        <v>100</v>
      </c>
      <c r="F17" s="592"/>
    </row>
    <row r="18" spans="1:6" s="7" customFormat="1" ht="21" customHeight="1">
      <c r="A18" s="267" t="s">
        <v>305</v>
      </c>
      <c r="B18" s="558" t="s">
        <v>296</v>
      </c>
      <c r="C18" s="336">
        <v>3103.1</v>
      </c>
      <c r="D18" s="370">
        <v>2690.3</v>
      </c>
      <c r="E18" s="370">
        <f t="shared" si="0"/>
        <v>86.697173793947997</v>
      </c>
      <c r="F18" s="592"/>
    </row>
    <row r="19" spans="1:6" s="7" customFormat="1" ht="19.5" customHeight="1">
      <c r="A19" s="267" t="s">
        <v>303</v>
      </c>
      <c r="B19" s="852" t="s">
        <v>103</v>
      </c>
      <c r="C19" s="336">
        <v>3103.1</v>
      </c>
      <c r="D19" s="336">
        <v>3103.1</v>
      </c>
      <c r="E19" s="370">
        <f t="shared" si="0"/>
        <v>100</v>
      </c>
      <c r="F19" s="592"/>
    </row>
    <row r="20" spans="1:6" s="7" customFormat="1" ht="19.5" customHeight="1">
      <c r="A20" s="559"/>
      <c r="B20" s="558" t="s">
        <v>1</v>
      </c>
      <c r="C20" s="339"/>
      <c r="D20" s="339"/>
      <c r="E20" s="370"/>
      <c r="F20" s="592"/>
    </row>
    <row r="21" spans="1:6" s="7" customFormat="1" ht="19.5" customHeight="1">
      <c r="A21" s="10" t="s">
        <v>168</v>
      </c>
      <c r="B21" s="558" t="s">
        <v>688</v>
      </c>
      <c r="C21" s="336">
        <v>3103.1</v>
      </c>
      <c r="D21" s="336">
        <v>3103.1</v>
      </c>
      <c r="E21" s="370">
        <f t="shared" si="0"/>
        <v>100</v>
      </c>
      <c r="F21" s="592"/>
    </row>
    <row r="22" spans="1:6" ht="19.5" customHeight="1">
      <c r="A22" s="267" t="s">
        <v>301</v>
      </c>
      <c r="B22" s="558" t="s">
        <v>290</v>
      </c>
      <c r="C22" s="31">
        <v>3103.1</v>
      </c>
      <c r="D22" s="369">
        <v>3103.1</v>
      </c>
      <c r="E22" s="370">
        <f t="shared" si="0"/>
        <v>100</v>
      </c>
      <c r="F22" s="592"/>
    </row>
    <row r="23" spans="1:6">
      <c r="A23" s="267" t="s">
        <v>299</v>
      </c>
      <c r="B23" s="558" t="s">
        <v>278</v>
      </c>
      <c r="C23" s="370">
        <v>3103.1</v>
      </c>
      <c r="D23" s="31">
        <v>3103</v>
      </c>
      <c r="E23" s="370">
        <f t="shared" si="0"/>
        <v>99.996777416132261</v>
      </c>
      <c r="F23" s="592"/>
    </row>
    <row r="24" spans="1:6">
      <c r="A24" s="267" t="s">
        <v>297</v>
      </c>
      <c r="B24" s="558" t="s">
        <v>270</v>
      </c>
      <c r="C24" s="370">
        <v>3103.1</v>
      </c>
      <c r="D24" s="31">
        <v>3103.1</v>
      </c>
      <c r="E24" s="370">
        <f t="shared" si="0"/>
        <v>100</v>
      </c>
      <c r="F24" s="592"/>
    </row>
    <row r="25" spans="1:6" ht="37.5">
      <c r="A25" s="267" t="s">
        <v>295</v>
      </c>
      <c r="B25" s="283" t="s">
        <v>768</v>
      </c>
      <c r="C25" s="370">
        <v>3103.3</v>
      </c>
      <c r="D25" s="370">
        <v>3103.3</v>
      </c>
      <c r="E25" s="370">
        <f t="shared" ref="E25" si="1">D25/C25*100</f>
        <v>100</v>
      </c>
      <c r="F25" s="592"/>
    </row>
    <row r="26" spans="1:6">
      <c r="A26" s="267" t="s">
        <v>293</v>
      </c>
      <c r="B26" s="558" t="s">
        <v>264</v>
      </c>
      <c r="C26" s="370">
        <v>3103.1</v>
      </c>
      <c r="D26" s="31">
        <v>3103.1</v>
      </c>
      <c r="E26" s="370">
        <f t="shared" si="0"/>
        <v>100</v>
      </c>
      <c r="F26" s="592"/>
    </row>
    <row r="27" spans="1:6" ht="37.5">
      <c r="A27" s="267" t="s">
        <v>291</v>
      </c>
      <c r="B27" s="283" t="s">
        <v>356</v>
      </c>
      <c r="C27" s="370">
        <v>3103.1</v>
      </c>
      <c r="D27" s="370">
        <v>3103.1</v>
      </c>
      <c r="E27" s="370">
        <f t="shared" si="0"/>
        <v>100</v>
      </c>
      <c r="F27" s="592"/>
    </row>
    <row r="28" spans="1:6">
      <c r="A28" s="267" t="s">
        <v>289</v>
      </c>
      <c r="B28" s="558" t="s">
        <v>251</v>
      </c>
      <c r="C28" s="370">
        <v>3103.1</v>
      </c>
      <c r="D28" s="31">
        <v>3103.1</v>
      </c>
      <c r="E28" s="370">
        <f t="shared" si="0"/>
        <v>100</v>
      </c>
      <c r="F28" s="592"/>
    </row>
    <row r="29" spans="1:6" ht="37.5">
      <c r="A29" s="267" t="s">
        <v>287</v>
      </c>
      <c r="B29" s="283" t="s">
        <v>763</v>
      </c>
      <c r="C29" s="370">
        <v>3103.1</v>
      </c>
      <c r="D29" s="370">
        <v>3103.1</v>
      </c>
      <c r="E29" s="370">
        <f t="shared" si="0"/>
        <v>100</v>
      </c>
      <c r="F29" s="592"/>
    </row>
    <row r="30" spans="1:6">
      <c r="A30" s="267" t="s">
        <v>285</v>
      </c>
      <c r="B30" s="558" t="s">
        <v>241</v>
      </c>
      <c r="C30" s="370">
        <v>3103.1</v>
      </c>
      <c r="D30" s="31">
        <v>2797.8</v>
      </c>
      <c r="E30" s="370">
        <f t="shared" si="0"/>
        <v>90.161451451774042</v>
      </c>
      <c r="F30" s="592"/>
    </row>
    <row r="31" spans="1:6">
      <c r="A31" s="57"/>
      <c r="B31" s="56" t="s">
        <v>89</v>
      </c>
      <c r="C31" s="528">
        <f>SUM(C13:C30)-C21</f>
        <v>49649.799999999988</v>
      </c>
      <c r="D31" s="528">
        <f>SUM(D13:D30)-D21</f>
        <v>48931.6</v>
      </c>
      <c r="E31" s="370">
        <f t="shared" si="0"/>
        <v>98.553468493327287</v>
      </c>
    </row>
    <row r="32" spans="1:6" ht="30.75" customHeight="1">
      <c r="A32" s="884" t="s">
        <v>92</v>
      </c>
      <c r="B32" s="884"/>
      <c r="C32" s="884"/>
      <c r="D32" s="883"/>
      <c r="E32" s="883"/>
    </row>
    <row r="33" spans="3:4">
      <c r="C33" s="3"/>
      <c r="D33" s="3"/>
    </row>
    <row r="34" spans="3:4">
      <c r="C34" s="3"/>
      <c r="D34" s="3"/>
    </row>
    <row r="35" spans="3:4">
      <c r="C35" s="3"/>
      <c r="D35" s="3"/>
    </row>
    <row r="36" spans="3:4">
      <c r="C36" s="3"/>
      <c r="D36" s="3"/>
    </row>
    <row r="37" spans="3:4">
      <c r="C37" s="3"/>
      <c r="D37" s="3"/>
    </row>
  </sheetData>
  <mergeCells count="9">
    <mergeCell ref="A32:E32"/>
    <mergeCell ref="A7:C7"/>
    <mergeCell ref="A8:E8"/>
    <mergeCell ref="A9:E9"/>
    <mergeCell ref="A11:A12"/>
    <mergeCell ref="B11:B12"/>
    <mergeCell ref="C11:C12"/>
    <mergeCell ref="D11:D12"/>
    <mergeCell ref="E11:E12"/>
  </mergeCells>
  <pageMargins left="1.0236220472440944" right="0.39370078740157483" top="0.74803149606299213" bottom="0.55118110236220474" header="0.35433070866141736" footer="0.31496062992125984"/>
  <pageSetup paperSize="9" orientation="portrait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K262"/>
  <sheetViews>
    <sheetView topLeftCell="A10" zoomScaleNormal="100" workbookViewId="0">
      <selection activeCell="J7" sqref="J7"/>
    </sheetView>
  </sheetViews>
  <sheetFormatPr defaultColWidth="9.140625" defaultRowHeight="12.75"/>
  <cols>
    <col min="1" max="1" width="6.5703125" style="312" customWidth="1"/>
    <col min="2" max="2" width="44.85546875" style="312" customWidth="1"/>
    <col min="3" max="3" width="14.28515625" style="312" customWidth="1"/>
    <col min="4" max="4" width="13.85546875" style="312" customWidth="1"/>
    <col min="5" max="5" width="12.7109375" style="597" customWidth="1"/>
    <col min="6" max="6" width="14.42578125" style="312" customWidth="1"/>
    <col min="7" max="7" width="17.7109375" style="694" customWidth="1"/>
    <col min="8" max="8" width="9.140625" style="312"/>
    <col min="9" max="9" width="16.7109375" style="596" customWidth="1"/>
    <col min="10" max="10" width="9.5703125" style="312" bestFit="1" customWidth="1"/>
    <col min="11" max="16384" width="9.140625" style="312"/>
  </cols>
  <sheetData>
    <row r="1" spans="1:11" s="311" customFormat="1" ht="18.75">
      <c r="A1" s="846"/>
      <c r="B1" s="837"/>
      <c r="C1" s="847" t="s">
        <v>796</v>
      </c>
      <c r="D1" s="837"/>
      <c r="E1" s="837"/>
    </row>
    <row r="2" spans="1:11" s="311" customFormat="1" ht="18.75">
      <c r="A2" s="836"/>
      <c r="B2" s="837"/>
      <c r="C2" s="847" t="s">
        <v>785</v>
      </c>
      <c r="D2" s="837"/>
      <c r="E2" s="837"/>
      <c r="G2" s="827"/>
    </row>
    <row r="3" spans="1:11" s="311" customFormat="1" ht="18.75">
      <c r="A3" s="836"/>
      <c r="B3" s="837"/>
      <c r="C3" s="847" t="s">
        <v>786</v>
      </c>
      <c r="D3" s="837"/>
      <c r="E3" s="837"/>
      <c r="G3" s="827"/>
    </row>
    <row r="4" spans="1:11" s="311" customFormat="1" ht="18.75">
      <c r="A4" s="836"/>
      <c r="B4" s="837"/>
      <c r="C4" s="847" t="s">
        <v>788</v>
      </c>
      <c r="D4" s="837"/>
      <c r="E4" s="837"/>
      <c r="G4" s="827"/>
    </row>
    <row r="5" spans="1:11" s="311" customFormat="1" ht="18.75">
      <c r="A5" s="143"/>
      <c r="B5" s="921"/>
      <c r="C5" s="921"/>
      <c r="E5" s="725"/>
      <c r="G5" s="693"/>
      <c r="I5" s="595"/>
    </row>
    <row r="6" spans="1:11" s="311" customFormat="1" ht="18.75">
      <c r="A6" s="922" t="s">
        <v>90</v>
      </c>
      <c r="B6" s="922"/>
      <c r="C6" s="922"/>
      <c r="D6" s="923"/>
      <c r="E6" s="923"/>
      <c r="G6" s="693"/>
      <c r="I6" s="595"/>
    </row>
    <row r="7" spans="1:11" ht="90" customHeight="1">
      <c r="A7" s="924" t="s">
        <v>576</v>
      </c>
      <c r="B7" s="924"/>
      <c r="C7" s="924"/>
      <c r="D7" s="923"/>
      <c r="E7" s="923"/>
    </row>
    <row r="8" spans="1:11" ht="87.75" customHeight="1">
      <c r="A8" s="144" t="s">
        <v>0</v>
      </c>
      <c r="B8" s="144" t="s">
        <v>441</v>
      </c>
      <c r="C8" s="145" t="s">
        <v>320</v>
      </c>
      <c r="D8" s="313" t="s">
        <v>321</v>
      </c>
      <c r="E8" s="313" t="s">
        <v>322</v>
      </c>
    </row>
    <row r="9" spans="1:11" s="737" customFormat="1" ht="15">
      <c r="A9" s="734">
        <v>1</v>
      </c>
      <c r="B9" s="734">
        <v>2</v>
      </c>
      <c r="C9" s="735">
        <v>3</v>
      </c>
      <c r="D9" s="736">
        <v>4</v>
      </c>
      <c r="E9" s="736">
        <v>5</v>
      </c>
      <c r="G9" s="738"/>
      <c r="I9" s="739"/>
    </row>
    <row r="10" spans="1:11" ht="18.75" customHeight="1">
      <c r="A10" s="183">
        <v>1</v>
      </c>
      <c r="B10" s="196" t="s">
        <v>93</v>
      </c>
      <c r="C10" s="406">
        <f>SUM(C12:C14)</f>
        <v>1829.35</v>
      </c>
      <c r="D10" s="406">
        <f>SUM(D12:D14)</f>
        <v>1829.35</v>
      </c>
      <c r="E10" s="156">
        <f>D10/C10*100</f>
        <v>100</v>
      </c>
      <c r="F10" s="594"/>
      <c r="K10" s="594"/>
    </row>
    <row r="11" spans="1:11" ht="18.75" customHeight="1">
      <c r="A11" s="183"/>
      <c r="B11" s="197" t="s">
        <v>1</v>
      </c>
      <c r="C11" s="407"/>
      <c r="D11" s="672"/>
      <c r="E11" s="157"/>
      <c r="F11" s="594"/>
      <c r="K11" s="594"/>
    </row>
    <row r="12" spans="1:11" ht="18.75" customHeight="1">
      <c r="A12" s="198" t="s">
        <v>151</v>
      </c>
      <c r="B12" s="197" t="s">
        <v>2</v>
      </c>
      <c r="C12" s="407">
        <v>409.017</v>
      </c>
      <c r="D12" s="672">
        <v>409.017</v>
      </c>
      <c r="E12" s="157">
        <f t="shared" ref="E12:E75" si="0">D12/C12*100</f>
        <v>100</v>
      </c>
      <c r="F12" s="594"/>
      <c r="G12" s="402"/>
      <c r="K12" s="594"/>
    </row>
    <row r="13" spans="1:11" ht="18.75">
      <c r="A13" s="198" t="s">
        <v>152</v>
      </c>
      <c r="B13" s="197" t="s">
        <v>3</v>
      </c>
      <c r="C13" s="690">
        <v>750</v>
      </c>
      <c r="D13" s="672">
        <v>750</v>
      </c>
      <c r="E13" s="157">
        <f t="shared" si="0"/>
        <v>100</v>
      </c>
      <c r="F13" s="594"/>
      <c r="K13" s="594"/>
    </row>
    <row r="14" spans="1:11" ht="18.75">
      <c r="A14" s="198" t="s">
        <v>153</v>
      </c>
      <c r="B14" s="197" t="s">
        <v>4</v>
      </c>
      <c r="C14" s="407">
        <v>670.33299999999997</v>
      </c>
      <c r="D14" s="672">
        <v>670.33299999999997</v>
      </c>
      <c r="E14" s="157">
        <f t="shared" si="0"/>
        <v>100</v>
      </c>
      <c r="F14" s="594"/>
      <c r="K14" s="594"/>
    </row>
    <row r="15" spans="1:11" ht="18.75">
      <c r="A15" s="183">
        <v>2</v>
      </c>
      <c r="B15" s="196" t="s">
        <v>94</v>
      </c>
      <c r="C15" s="406">
        <f>SUM(C17:C19)</f>
        <v>1776.8290000000002</v>
      </c>
      <c r="D15" s="406">
        <f>SUM(D17:D19)</f>
        <v>1776.828</v>
      </c>
      <c r="E15" s="156">
        <f t="shared" si="0"/>
        <v>99.999943719964037</v>
      </c>
      <c r="F15" s="594"/>
      <c r="K15" s="594"/>
    </row>
    <row r="16" spans="1:11" ht="18.75">
      <c r="A16" s="183"/>
      <c r="B16" s="197" t="s">
        <v>1</v>
      </c>
      <c r="C16" s="407"/>
      <c r="D16" s="672"/>
      <c r="E16" s="157"/>
      <c r="F16" s="594"/>
      <c r="K16" s="594"/>
    </row>
    <row r="17" spans="1:11" ht="18.75">
      <c r="A17" s="198" t="s">
        <v>154</v>
      </c>
      <c r="B17" s="197" t="s">
        <v>577</v>
      </c>
      <c r="C17" s="407">
        <v>318.221</v>
      </c>
      <c r="D17" s="672">
        <v>318.221</v>
      </c>
      <c r="E17" s="157">
        <f t="shared" si="0"/>
        <v>100</v>
      </c>
      <c r="F17" s="594"/>
      <c r="G17" s="402"/>
      <c r="K17" s="594"/>
    </row>
    <row r="18" spans="1:11" ht="18.75">
      <c r="A18" s="198" t="s">
        <v>155</v>
      </c>
      <c r="B18" s="197" t="s">
        <v>578</v>
      </c>
      <c r="C18" s="407">
        <v>646.38400000000001</v>
      </c>
      <c r="D18" s="672">
        <v>646.38300000000004</v>
      </c>
      <c r="E18" s="157">
        <f t="shared" si="0"/>
        <v>99.999845293200323</v>
      </c>
      <c r="F18" s="594"/>
      <c r="K18" s="594"/>
    </row>
    <row r="19" spans="1:11" ht="18.75">
      <c r="A19" s="198" t="s">
        <v>156</v>
      </c>
      <c r="B19" s="197" t="s">
        <v>470</v>
      </c>
      <c r="C19" s="407">
        <v>812.22400000000005</v>
      </c>
      <c r="D19" s="672">
        <v>812.22400000000005</v>
      </c>
      <c r="E19" s="157">
        <f t="shared" si="0"/>
        <v>100</v>
      </c>
      <c r="F19" s="594"/>
      <c r="K19" s="594"/>
    </row>
    <row r="20" spans="1:11" ht="18.75">
      <c r="A20" s="183">
        <v>3</v>
      </c>
      <c r="B20" s="196" t="s">
        <v>95</v>
      </c>
      <c r="C20" s="406">
        <f>SUM(C22:C25)</f>
        <v>1747.741</v>
      </c>
      <c r="D20" s="406">
        <f>SUM(D22:D25)</f>
        <v>1747.7399999999998</v>
      </c>
      <c r="E20" s="156">
        <f t="shared" si="0"/>
        <v>99.99994278328424</v>
      </c>
      <c r="F20" s="594"/>
      <c r="K20" s="594"/>
    </row>
    <row r="21" spans="1:11" ht="18.75">
      <c r="A21" s="183"/>
      <c r="B21" s="197" t="s">
        <v>1</v>
      </c>
      <c r="C21" s="407"/>
      <c r="D21" s="672"/>
      <c r="E21" s="157"/>
      <c r="F21" s="594"/>
      <c r="K21" s="594"/>
    </row>
    <row r="22" spans="1:11" ht="18.75">
      <c r="A22" s="198" t="s">
        <v>157</v>
      </c>
      <c r="B22" s="197" t="s">
        <v>2</v>
      </c>
      <c r="C22" s="407">
        <v>556.71199999999999</v>
      </c>
      <c r="D22" s="672">
        <v>556.71199999999999</v>
      </c>
      <c r="E22" s="157">
        <f t="shared" si="0"/>
        <v>100</v>
      </c>
      <c r="F22" s="594"/>
      <c r="G22" s="402"/>
      <c r="K22" s="594"/>
    </row>
    <row r="23" spans="1:11" ht="18.75">
      <c r="A23" s="198" t="s">
        <v>158</v>
      </c>
      <c r="B23" s="197" t="s">
        <v>471</v>
      </c>
      <c r="C23" s="407">
        <v>348.13099999999997</v>
      </c>
      <c r="D23" s="672">
        <v>348.13099999999997</v>
      </c>
      <c r="E23" s="157">
        <f t="shared" si="0"/>
        <v>100</v>
      </c>
      <c r="F23" s="594"/>
      <c r="K23" s="594"/>
    </row>
    <row r="24" spans="1:11" ht="18.75">
      <c r="A24" s="198" t="s">
        <v>159</v>
      </c>
      <c r="B24" s="197" t="s">
        <v>472</v>
      </c>
      <c r="C24" s="407">
        <v>254.95099999999999</v>
      </c>
      <c r="D24" s="672">
        <v>254.95099999999999</v>
      </c>
      <c r="E24" s="157">
        <f t="shared" si="0"/>
        <v>100</v>
      </c>
      <c r="F24" s="594"/>
      <c r="K24" s="594"/>
    </row>
    <row r="25" spans="1:11" ht="18.75">
      <c r="A25" s="198" t="s">
        <v>160</v>
      </c>
      <c r="B25" s="197" t="s">
        <v>5</v>
      </c>
      <c r="C25" s="407">
        <v>587.947</v>
      </c>
      <c r="D25" s="672">
        <v>587.94600000000003</v>
      </c>
      <c r="E25" s="157">
        <f t="shared" si="0"/>
        <v>99.999829916642142</v>
      </c>
      <c r="F25" s="594"/>
      <c r="K25" s="594"/>
    </row>
    <row r="26" spans="1:11" ht="18.75">
      <c r="A26" s="183">
        <v>4</v>
      </c>
      <c r="B26" s="196" t="s">
        <v>96</v>
      </c>
      <c r="C26" s="406">
        <f>C28+C29</f>
        <v>1357.4770000000001</v>
      </c>
      <c r="D26" s="406">
        <f>D28+D29</f>
        <v>1357.4770000000001</v>
      </c>
      <c r="E26" s="156">
        <f t="shared" si="0"/>
        <v>100</v>
      </c>
      <c r="F26" s="594"/>
      <c r="K26" s="594"/>
    </row>
    <row r="27" spans="1:11" ht="18.75">
      <c r="A27" s="183"/>
      <c r="B27" s="197" t="s">
        <v>1</v>
      </c>
      <c r="C27" s="407"/>
      <c r="D27" s="672"/>
      <c r="E27" s="157"/>
      <c r="F27" s="594"/>
      <c r="K27" s="594"/>
    </row>
    <row r="28" spans="1:11" ht="18" customHeight="1">
      <c r="A28" s="198" t="s">
        <v>161</v>
      </c>
      <c r="B28" s="197" t="s">
        <v>2</v>
      </c>
      <c r="C28" s="407">
        <v>246.07499999999999</v>
      </c>
      <c r="D28" s="672">
        <v>246.07499999999999</v>
      </c>
      <c r="E28" s="157">
        <f t="shared" si="0"/>
        <v>100</v>
      </c>
      <c r="F28" s="594"/>
      <c r="G28" s="402"/>
      <c r="K28" s="594"/>
    </row>
    <row r="29" spans="1:11" ht="18.75">
      <c r="A29" s="198" t="s">
        <v>359</v>
      </c>
      <c r="B29" s="197" t="s">
        <v>350</v>
      </c>
      <c r="C29" s="407">
        <v>1111.402</v>
      </c>
      <c r="D29" s="672">
        <v>1111.402</v>
      </c>
      <c r="E29" s="157">
        <f t="shared" si="0"/>
        <v>100</v>
      </c>
      <c r="F29" s="594"/>
      <c r="K29" s="594"/>
    </row>
    <row r="30" spans="1:11" ht="18.75">
      <c r="A30" s="183">
        <v>5</v>
      </c>
      <c r="B30" s="196" t="s">
        <v>97</v>
      </c>
      <c r="C30" s="406">
        <f>SUM(C32:C41)</f>
        <v>10465.324000000001</v>
      </c>
      <c r="D30" s="406">
        <f>SUM(D32:D41)</f>
        <v>10465.321</v>
      </c>
      <c r="E30" s="156">
        <f t="shared" si="0"/>
        <v>99.999971333902309</v>
      </c>
      <c r="F30" s="594"/>
      <c r="K30" s="594"/>
    </row>
    <row r="31" spans="1:11" ht="18.75">
      <c r="A31" s="183"/>
      <c r="B31" s="197" t="s">
        <v>1</v>
      </c>
      <c r="C31" s="407"/>
      <c r="D31" s="672"/>
      <c r="E31" s="157"/>
      <c r="F31" s="594"/>
      <c r="K31" s="594"/>
    </row>
    <row r="32" spans="1:11" ht="18.75">
      <c r="A32" s="198" t="s">
        <v>162</v>
      </c>
      <c r="B32" s="197" t="s">
        <v>2</v>
      </c>
      <c r="C32" s="407">
        <v>2994.26</v>
      </c>
      <c r="D32" s="672">
        <v>2994.26</v>
      </c>
      <c r="E32" s="157">
        <f t="shared" si="0"/>
        <v>100</v>
      </c>
      <c r="F32" s="594"/>
      <c r="G32" s="402"/>
      <c r="K32" s="594"/>
    </row>
    <row r="33" spans="1:11" ht="18.75">
      <c r="A33" s="198" t="s">
        <v>361</v>
      </c>
      <c r="B33" s="197" t="s">
        <v>6</v>
      </c>
      <c r="C33" s="407">
        <v>1705.0650000000001</v>
      </c>
      <c r="D33" s="672">
        <v>1705.0640000000001</v>
      </c>
      <c r="E33" s="157">
        <f t="shared" si="0"/>
        <v>99.999941351209486</v>
      </c>
      <c r="F33" s="594"/>
      <c r="K33" s="594"/>
    </row>
    <row r="34" spans="1:11" ht="18.75">
      <c r="A34" s="198" t="s">
        <v>362</v>
      </c>
      <c r="B34" s="197" t="s">
        <v>7</v>
      </c>
      <c r="C34" s="407">
        <v>669.90200000000004</v>
      </c>
      <c r="D34" s="672">
        <v>669.90200000000004</v>
      </c>
      <c r="E34" s="157">
        <f t="shared" si="0"/>
        <v>100</v>
      </c>
      <c r="F34" s="594"/>
      <c r="K34" s="594"/>
    </row>
    <row r="35" spans="1:11" ht="18.75">
      <c r="A35" s="198" t="s">
        <v>363</v>
      </c>
      <c r="B35" s="197" t="s">
        <v>480</v>
      </c>
      <c r="C35" s="407">
        <v>168.351</v>
      </c>
      <c r="D35" s="672">
        <v>168.351</v>
      </c>
      <c r="E35" s="157">
        <f t="shared" si="0"/>
        <v>100</v>
      </c>
      <c r="F35" s="594"/>
      <c r="K35" s="594"/>
    </row>
    <row r="36" spans="1:11" ht="18.75">
      <c r="A36" s="198" t="s">
        <v>364</v>
      </c>
      <c r="B36" s="197" t="s">
        <v>8</v>
      </c>
      <c r="C36" s="407">
        <v>991.22900000000004</v>
      </c>
      <c r="D36" s="672">
        <v>991.22900000000004</v>
      </c>
      <c r="E36" s="157">
        <f t="shared" si="0"/>
        <v>100</v>
      </c>
      <c r="F36" s="594"/>
      <c r="K36" s="594"/>
    </row>
    <row r="37" spans="1:11" s="1" customFormat="1" ht="18.75">
      <c r="A37" s="198" t="s">
        <v>365</v>
      </c>
      <c r="B37" s="197" t="s">
        <v>9</v>
      </c>
      <c r="C37" s="407">
        <v>402.95499999999998</v>
      </c>
      <c r="D37" s="672">
        <v>402.95499999999998</v>
      </c>
      <c r="E37" s="157">
        <f t="shared" si="0"/>
        <v>100</v>
      </c>
      <c r="F37" s="594"/>
      <c r="G37" s="695"/>
      <c r="J37" s="312"/>
      <c r="K37" s="594"/>
    </row>
    <row r="38" spans="1:11" ht="18.75">
      <c r="A38" s="198" t="s">
        <v>366</v>
      </c>
      <c r="B38" s="197" t="s">
        <v>10</v>
      </c>
      <c r="C38" s="407">
        <v>1198</v>
      </c>
      <c r="D38" s="672">
        <v>1198</v>
      </c>
      <c r="E38" s="157">
        <f t="shared" si="0"/>
        <v>100</v>
      </c>
      <c r="F38" s="594"/>
      <c r="K38" s="594"/>
    </row>
    <row r="39" spans="1:11" ht="18.75">
      <c r="A39" s="198" t="s">
        <v>367</v>
      </c>
      <c r="B39" s="197" t="s">
        <v>11</v>
      </c>
      <c r="C39" s="407">
        <v>455.16</v>
      </c>
      <c r="D39" s="672">
        <v>455.16</v>
      </c>
      <c r="E39" s="157">
        <f t="shared" si="0"/>
        <v>100</v>
      </c>
      <c r="F39" s="594"/>
      <c r="K39" s="594"/>
    </row>
    <row r="40" spans="1:11" ht="18.75" customHeight="1">
      <c r="A40" s="198" t="s">
        <v>368</v>
      </c>
      <c r="B40" s="197" t="s">
        <v>12</v>
      </c>
      <c r="C40" s="407">
        <v>1263.1130000000001</v>
      </c>
      <c r="D40" s="672">
        <v>1263.1120000000001</v>
      </c>
      <c r="E40" s="157">
        <f t="shared" si="0"/>
        <v>99.999920830519514</v>
      </c>
      <c r="F40" s="594"/>
      <c r="K40" s="594"/>
    </row>
    <row r="41" spans="1:11" ht="18.75">
      <c r="A41" s="198" t="s">
        <v>579</v>
      </c>
      <c r="B41" s="197" t="s">
        <v>13</v>
      </c>
      <c r="C41" s="407">
        <v>617.28899999999999</v>
      </c>
      <c r="D41" s="672">
        <v>617.28800000000001</v>
      </c>
      <c r="E41" s="157">
        <f t="shared" si="0"/>
        <v>99.999838001325145</v>
      </c>
      <c r="F41" s="594"/>
      <c r="K41" s="594"/>
    </row>
    <row r="42" spans="1:11" ht="18.75">
      <c r="A42" s="213">
        <v>6</v>
      </c>
      <c r="B42" s="196" t="s">
        <v>98</v>
      </c>
      <c r="C42" s="406">
        <f>SUM(C44:C48)</f>
        <v>2719.259</v>
      </c>
      <c r="D42" s="406">
        <f>SUM(D44:D48)</f>
        <v>2719.259</v>
      </c>
      <c r="E42" s="156">
        <f t="shared" si="0"/>
        <v>100</v>
      </c>
      <c r="F42" s="594"/>
      <c r="K42" s="594"/>
    </row>
    <row r="43" spans="1:11" ht="18.75">
      <c r="A43" s="183"/>
      <c r="B43" s="197" t="s">
        <v>1</v>
      </c>
      <c r="C43" s="407"/>
      <c r="D43" s="672"/>
      <c r="E43" s="157"/>
      <c r="F43" s="594"/>
      <c r="K43" s="594"/>
    </row>
    <row r="44" spans="1:11" ht="18.75">
      <c r="A44" s="198" t="s">
        <v>163</v>
      </c>
      <c r="B44" s="197" t="s">
        <v>2</v>
      </c>
      <c r="C44" s="407">
        <v>578.96299999999997</v>
      </c>
      <c r="D44" s="672">
        <v>578.96299999999997</v>
      </c>
      <c r="E44" s="157">
        <f t="shared" si="0"/>
        <v>100</v>
      </c>
      <c r="F44" s="594"/>
      <c r="G44" s="696"/>
      <c r="K44" s="594"/>
    </row>
    <row r="45" spans="1:11" ht="18.75">
      <c r="A45" s="198" t="s">
        <v>164</v>
      </c>
      <c r="B45" s="197" t="s">
        <v>15</v>
      </c>
      <c r="C45" s="407">
        <v>301.08199999999999</v>
      </c>
      <c r="D45" s="672">
        <v>301.08199999999999</v>
      </c>
      <c r="E45" s="157">
        <f t="shared" si="0"/>
        <v>100</v>
      </c>
      <c r="F45" s="594"/>
      <c r="K45" s="594"/>
    </row>
    <row r="46" spans="1:11" ht="19.5" customHeight="1">
      <c r="A46" s="198" t="s">
        <v>165</v>
      </c>
      <c r="B46" s="197" t="s">
        <v>481</v>
      </c>
      <c r="C46" s="407">
        <v>798.84100000000001</v>
      </c>
      <c r="D46" s="672">
        <v>798.84100000000001</v>
      </c>
      <c r="E46" s="157">
        <f t="shared" si="0"/>
        <v>100</v>
      </c>
      <c r="F46" s="594"/>
      <c r="K46" s="594"/>
    </row>
    <row r="47" spans="1:11" ht="18.75">
      <c r="A47" s="198" t="s">
        <v>166</v>
      </c>
      <c r="B47" s="197" t="s">
        <v>357</v>
      </c>
      <c r="C47" s="407">
        <v>540.37300000000005</v>
      </c>
      <c r="D47" s="672">
        <v>540.37300000000005</v>
      </c>
      <c r="E47" s="157">
        <f t="shared" si="0"/>
        <v>100</v>
      </c>
      <c r="F47" s="594"/>
      <c r="K47" s="594"/>
    </row>
    <row r="48" spans="1:11" ht="18.75">
      <c r="A48" s="198" t="s">
        <v>167</v>
      </c>
      <c r="B48" s="197" t="s">
        <v>16</v>
      </c>
      <c r="C48" s="690">
        <v>500</v>
      </c>
      <c r="D48" s="672">
        <v>500</v>
      </c>
      <c r="E48" s="157">
        <f t="shared" si="0"/>
        <v>100</v>
      </c>
      <c r="F48" s="594"/>
      <c r="K48" s="594"/>
    </row>
    <row r="49" spans="1:11" ht="18.75">
      <c r="A49" s="183">
        <v>7</v>
      </c>
      <c r="B49" s="196" t="s">
        <v>99</v>
      </c>
      <c r="C49" s="406">
        <f>SUM(C51:C55)</f>
        <v>3648.069</v>
      </c>
      <c r="D49" s="406">
        <f>SUM(D51:D55)</f>
        <v>3648.0679999999998</v>
      </c>
      <c r="E49" s="157">
        <f t="shared" si="0"/>
        <v>99.999972588237767</v>
      </c>
      <c r="F49" s="594"/>
      <c r="K49" s="594"/>
    </row>
    <row r="50" spans="1:11" ht="18.75">
      <c r="A50" s="183"/>
      <c r="B50" s="197" t="s">
        <v>1</v>
      </c>
      <c r="C50" s="407"/>
      <c r="D50" s="672"/>
      <c r="E50" s="157"/>
      <c r="F50" s="594"/>
      <c r="K50" s="594"/>
    </row>
    <row r="51" spans="1:11" ht="18.75">
      <c r="A51" s="198" t="s">
        <v>168</v>
      </c>
      <c r="B51" s="197" t="s">
        <v>2</v>
      </c>
      <c r="C51" s="407">
        <v>1434.7719999999999</v>
      </c>
      <c r="D51" s="672">
        <v>1434.7719999999999</v>
      </c>
      <c r="E51" s="157">
        <f t="shared" si="0"/>
        <v>100</v>
      </c>
      <c r="F51" s="594"/>
      <c r="G51" s="697"/>
      <c r="K51" s="594"/>
    </row>
    <row r="52" spans="1:11" ht="18.75">
      <c r="A52" s="198" t="s">
        <v>169</v>
      </c>
      <c r="B52" s="197" t="s">
        <v>443</v>
      </c>
      <c r="C52" s="407">
        <v>277.625</v>
      </c>
      <c r="D52" s="672">
        <v>277.625</v>
      </c>
      <c r="E52" s="157">
        <f t="shared" si="0"/>
        <v>100</v>
      </c>
      <c r="F52" s="594"/>
      <c r="K52" s="594"/>
    </row>
    <row r="53" spans="1:11" ht="18.75">
      <c r="A53" s="198" t="s">
        <v>580</v>
      </c>
      <c r="B53" s="197" t="s">
        <v>483</v>
      </c>
      <c r="C53" s="407">
        <v>837.33299999999997</v>
      </c>
      <c r="D53" s="672">
        <v>837.33299999999997</v>
      </c>
      <c r="E53" s="157">
        <f t="shared" si="0"/>
        <v>100</v>
      </c>
      <c r="F53" s="594"/>
      <c r="K53" s="594"/>
    </row>
    <row r="54" spans="1:11" ht="18.75">
      <c r="A54" s="198" t="s">
        <v>581</v>
      </c>
      <c r="B54" s="197" t="s">
        <v>426</v>
      </c>
      <c r="C54" s="407">
        <v>664.86800000000005</v>
      </c>
      <c r="D54" s="672">
        <v>664.86699999999996</v>
      </c>
      <c r="E54" s="157">
        <f t="shared" si="0"/>
        <v>99.999849594205145</v>
      </c>
      <c r="F54" s="594"/>
      <c r="K54" s="594"/>
    </row>
    <row r="55" spans="1:11" ht="18.75">
      <c r="A55" s="198" t="s">
        <v>582</v>
      </c>
      <c r="B55" s="197" t="s">
        <v>484</v>
      </c>
      <c r="C55" s="407">
        <v>433.471</v>
      </c>
      <c r="D55" s="672">
        <v>433.471</v>
      </c>
      <c r="E55" s="157">
        <f t="shared" si="0"/>
        <v>100</v>
      </c>
      <c r="F55" s="594"/>
      <c r="K55" s="594"/>
    </row>
    <row r="56" spans="1:11" ht="19.5" customHeight="1">
      <c r="A56" s="183">
        <v>8</v>
      </c>
      <c r="B56" s="196" t="s">
        <v>100</v>
      </c>
      <c r="C56" s="406">
        <f>SUM(C58:C60)</f>
        <v>2742.3090000000002</v>
      </c>
      <c r="D56" s="406">
        <f>SUM(D58:D60)</f>
        <v>2742.3090000000002</v>
      </c>
      <c r="E56" s="156">
        <f t="shared" si="0"/>
        <v>100</v>
      </c>
      <c r="F56" s="594"/>
      <c r="K56" s="594"/>
    </row>
    <row r="57" spans="1:11" ht="18.75">
      <c r="A57" s="183"/>
      <c r="B57" s="197" t="s">
        <v>1</v>
      </c>
      <c r="C57" s="407"/>
      <c r="D57" s="672"/>
      <c r="E57" s="157"/>
      <c r="F57" s="594"/>
      <c r="K57" s="594"/>
    </row>
    <row r="58" spans="1:11" ht="18.75">
      <c r="A58" s="198" t="s">
        <v>170</v>
      </c>
      <c r="B58" s="197" t="s">
        <v>18</v>
      </c>
      <c r="C58" s="407">
        <v>1364.154</v>
      </c>
      <c r="D58" s="672">
        <v>1364.154</v>
      </c>
      <c r="E58" s="157">
        <f t="shared" si="0"/>
        <v>100</v>
      </c>
      <c r="F58" s="594"/>
      <c r="G58" s="697"/>
      <c r="K58" s="594"/>
    </row>
    <row r="59" spans="1:11" ht="18.75">
      <c r="A59" s="198" t="s">
        <v>171</v>
      </c>
      <c r="B59" s="197" t="s">
        <v>19</v>
      </c>
      <c r="C59" s="407">
        <v>1240.6769999999999</v>
      </c>
      <c r="D59" s="672">
        <v>1240.6769999999999</v>
      </c>
      <c r="E59" s="157">
        <f t="shared" si="0"/>
        <v>100</v>
      </c>
      <c r="F59" s="594"/>
      <c r="K59" s="594"/>
    </row>
    <row r="60" spans="1:11" ht="18.75">
      <c r="A60" s="198" t="s">
        <v>172</v>
      </c>
      <c r="B60" s="197" t="s">
        <v>20</v>
      </c>
      <c r="C60" s="407">
        <v>137.47800000000001</v>
      </c>
      <c r="D60" s="672">
        <v>137.47800000000001</v>
      </c>
      <c r="E60" s="157">
        <f t="shared" si="0"/>
        <v>100</v>
      </c>
      <c r="F60" s="594"/>
      <c r="K60" s="594"/>
    </row>
    <row r="61" spans="1:11" ht="18.75">
      <c r="A61" s="183">
        <v>9</v>
      </c>
      <c r="B61" s="196" t="s">
        <v>101</v>
      </c>
      <c r="C61" s="406">
        <f>SUM(C63:C64)</f>
        <v>2250.1030000000001</v>
      </c>
      <c r="D61" s="406">
        <f>SUM(D63:D64)</f>
        <v>2250.1030000000001</v>
      </c>
      <c r="E61" s="156">
        <f t="shared" si="0"/>
        <v>100</v>
      </c>
      <c r="F61" s="594"/>
      <c r="K61" s="594"/>
    </row>
    <row r="62" spans="1:11" ht="18.75">
      <c r="A62" s="183"/>
      <c r="B62" s="197" t="s">
        <v>1</v>
      </c>
      <c r="C62" s="407"/>
      <c r="D62" s="409"/>
      <c r="E62" s="157"/>
      <c r="F62" s="594"/>
      <c r="K62" s="594"/>
    </row>
    <row r="63" spans="1:11" ht="18.75">
      <c r="A63" s="198" t="s">
        <v>173</v>
      </c>
      <c r="B63" s="197" t="s">
        <v>21</v>
      </c>
      <c r="C63" s="691">
        <v>1439</v>
      </c>
      <c r="D63" s="672">
        <v>1439</v>
      </c>
      <c r="E63" s="157">
        <f t="shared" si="0"/>
        <v>100</v>
      </c>
      <c r="F63" s="594"/>
      <c r="G63" s="696"/>
      <c r="K63" s="594"/>
    </row>
    <row r="64" spans="1:11" ht="18.75">
      <c r="A64" s="198" t="s">
        <v>174</v>
      </c>
      <c r="B64" s="197" t="s">
        <v>371</v>
      </c>
      <c r="C64" s="407">
        <v>811.10299999999995</v>
      </c>
      <c r="D64" s="672">
        <v>811.10299999999995</v>
      </c>
      <c r="E64" s="157">
        <f t="shared" si="0"/>
        <v>100</v>
      </c>
      <c r="F64" s="594"/>
      <c r="K64" s="594"/>
    </row>
    <row r="65" spans="1:11" ht="37.5">
      <c r="A65" s="183">
        <v>10</v>
      </c>
      <c r="B65" s="2" t="s">
        <v>769</v>
      </c>
      <c r="C65" s="409">
        <f>SUM(C67:C72)</f>
        <v>2641.3789999999999</v>
      </c>
      <c r="D65" s="409">
        <f>SUM(D67:D72)</f>
        <v>2641.377</v>
      </c>
      <c r="E65" s="156">
        <f t="shared" si="0"/>
        <v>99.999924281975439</v>
      </c>
      <c r="F65" s="594"/>
      <c r="K65" s="594"/>
    </row>
    <row r="66" spans="1:11" ht="18.75">
      <c r="A66" s="183"/>
      <c r="B66" s="197" t="s">
        <v>1</v>
      </c>
      <c r="C66" s="407"/>
      <c r="D66" s="672"/>
      <c r="E66" s="157"/>
      <c r="F66" s="594"/>
      <c r="K66" s="594"/>
    </row>
    <row r="67" spans="1:11" ht="18.75">
      <c r="A67" s="198" t="s">
        <v>175</v>
      </c>
      <c r="B67" s="197" t="s">
        <v>2</v>
      </c>
      <c r="C67" s="407">
        <v>313.00900000000001</v>
      </c>
      <c r="D67" s="672">
        <v>313.00900000000001</v>
      </c>
      <c r="E67" s="157">
        <f t="shared" si="0"/>
        <v>100</v>
      </c>
      <c r="F67" s="594"/>
      <c r="G67" s="697"/>
      <c r="K67" s="594"/>
    </row>
    <row r="68" spans="1:11" ht="18.75">
      <c r="A68" s="198" t="s">
        <v>347</v>
      </c>
      <c r="B68" s="197" t="s">
        <v>428</v>
      </c>
      <c r="C68" s="407">
        <v>596.02700000000004</v>
      </c>
      <c r="D68" s="672">
        <v>596.02700000000004</v>
      </c>
      <c r="E68" s="157">
        <f t="shared" si="0"/>
        <v>100</v>
      </c>
      <c r="F68" s="594"/>
      <c r="K68" s="594"/>
    </row>
    <row r="69" spans="1:11" ht="18.75">
      <c r="A69" s="198" t="s">
        <v>372</v>
      </c>
      <c r="B69" s="197" t="s">
        <v>22</v>
      </c>
      <c r="C69" s="407">
        <v>111.41200000000001</v>
      </c>
      <c r="D69" s="672">
        <v>111.41200000000001</v>
      </c>
      <c r="E69" s="157">
        <f t="shared" si="0"/>
        <v>100</v>
      </c>
      <c r="F69" s="594"/>
      <c r="K69" s="594"/>
    </row>
    <row r="70" spans="1:11" ht="18.75">
      <c r="A70" s="198" t="s">
        <v>540</v>
      </c>
      <c r="B70" s="197" t="s">
        <v>23</v>
      </c>
      <c r="C70" s="407">
        <v>483.83699999999999</v>
      </c>
      <c r="D70" s="672">
        <v>483.83699999999999</v>
      </c>
      <c r="E70" s="157">
        <f t="shared" si="0"/>
        <v>100</v>
      </c>
      <c r="F70" s="594"/>
      <c r="K70" s="594"/>
    </row>
    <row r="71" spans="1:11" ht="18.75">
      <c r="A71" s="198" t="s">
        <v>541</v>
      </c>
      <c r="B71" s="197" t="s">
        <v>430</v>
      </c>
      <c r="C71" s="407">
        <v>337.608</v>
      </c>
      <c r="D71" s="672">
        <v>337.60700000000003</v>
      </c>
      <c r="E71" s="157">
        <f t="shared" si="0"/>
        <v>99.999703798488198</v>
      </c>
      <c r="F71" s="594"/>
      <c r="K71" s="594"/>
    </row>
    <row r="72" spans="1:11" ht="18.75">
      <c r="A72" s="198" t="s">
        <v>542</v>
      </c>
      <c r="B72" s="197" t="s">
        <v>487</v>
      </c>
      <c r="C72" s="407">
        <v>799.48599999999999</v>
      </c>
      <c r="D72" s="672">
        <v>799.48500000000001</v>
      </c>
      <c r="E72" s="157">
        <f t="shared" si="0"/>
        <v>99.999874919635872</v>
      </c>
      <c r="F72" s="594"/>
      <c r="K72" s="594"/>
    </row>
    <row r="73" spans="1:11" ht="18.75">
      <c r="A73" s="183">
        <v>11</v>
      </c>
      <c r="B73" s="196" t="s">
        <v>103</v>
      </c>
      <c r="C73" s="406">
        <f>SUM(C75:C79)</f>
        <v>5571.5599999999995</v>
      </c>
      <c r="D73" s="406">
        <f>SUM(D75:D79)</f>
        <v>4429.6359999999995</v>
      </c>
      <c r="E73" s="156">
        <f t="shared" si="0"/>
        <v>79.504411690801135</v>
      </c>
      <c r="F73" s="594"/>
      <c r="K73" s="594"/>
    </row>
    <row r="74" spans="1:11" ht="18.75">
      <c r="A74" s="183"/>
      <c r="B74" s="197" t="s">
        <v>1</v>
      </c>
      <c r="C74" s="407"/>
      <c r="D74" s="672"/>
      <c r="E74" s="157"/>
      <c r="F74" s="594"/>
      <c r="K74" s="594"/>
    </row>
    <row r="75" spans="1:11" ht="18.75">
      <c r="A75" s="198" t="s">
        <v>176</v>
      </c>
      <c r="B75" s="197" t="s">
        <v>2</v>
      </c>
      <c r="C75" s="407">
        <v>2001.6559999999999</v>
      </c>
      <c r="D75" s="672">
        <v>2001.655</v>
      </c>
      <c r="E75" s="157">
        <f t="shared" si="0"/>
        <v>99.99995004136575</v>
      </c>
      <c r="F75" s="594"/>
      <c r="G75" s="697"/>
      <c r="K75" s="594"/>
    </row>
    <row r="76" spans="1:11" ht="18.75">
      <c r="A76" s="198" t="s">
        <v>177</v>
      </c>
      <c r="B76" s="197" t="s">
        <v>490</v>
      </c>
      <c r="C76" s="407">
        <v>1141.923</v>
      </c>
      <c r="D76" s="672"/>
      <c r="E76" s="157">
        <f t="shared" ref="E76:E139" si="1">D76/C76*100</f>
        <v>0</v>
      </c>
      <c r="F76" s="594"/>
      <c r="K76" s="594"/>
    </row>
    <row r="77" spans="1:11" ht="18.75">
      <c r="A77" s="198" t="s">
        <v>178</v>
      </c>
      <c r="B77" s="197" t="s">
        <v>25</v>
      </c>
      <c r="C77" s="407">
        <v>548.95000000000005</v>
      </c>
      <c r="D77" s="672">
        <v>548.95000000000005</v>
      </c>
      <c r="E77" s="157">
        <f t="shared" si="1"/>
        <v>100</v>
      </c>
      <c r="F77" s="594"/>
      <c r="K77" s="594"/>
    </row>
    <row r="78" spans="1:11" ht="18.75">
      <c r="A78" s="198" t="s">
        <v>179</v>
      </c>
      <c r="B78" s="197" t="s">
        <v>26</v>
      </c>
      <c r="C78" s="407">
        <v>692.23299999999995</v>
      </c>
      <c r="D78" s="672">
        <v>692.23299999999995</v>
      </c>
      <c r="E78" s="157">
        <f t="shared" si="1"/>
        <v>100</v>
      </c>
      <c r="F78" s="594"/>
      <c r="K78" s="594"/>
    </row>
    <row r="79" spans="1:11" ht="18.75">
      <c r="A79" s="198" t="s">
        <v>373</v>
      </c>
      <c r="B79" s="197" t="s">
        <v>27</v>
      </c>
      <c r="C79" s="407">
        <v>1186.798</v>
      </c>
      <c r="D79" s="672">
        <v>1186.798</v>
      </c>
      <c r="E79" s="157">
        <f t="shared" si="1"/>
        <v>100</v>
      </c>
      <c r="F79" s="594"/>
      <c r="K79" s="594"/>
    </row>
    <row r="80" spans="1:11" ht="18.75">
      <c r="A80" s="183">
        <v>12</v>
      </c>
      <c r="B80" s="196" t="s">
        <v>105</v>
      </c>
      <c r="C80" s="406">
        <f>SUM(C82:C87)</f>
        <v>6229.0139999999992</v>
      </c>
      <c r="D80" s="406">
        <f>SUM(D82:D87)</f>
        <v>6229.0110000000004</v>
      </c>
      <c r="E80" s="156">
        <f t="shared" si="1"/>
        <v>99.999951838284545</v>
      </c>
      <c r="F80" s="594"/>
      <c r="K80" s="594"/>
    </row>
    <row r="81" spans="1:11" ht="18.75">
      <c r="A81" s="183"/>
      <c r="B81" s="197" t="s">
        <v>1</v>
      </c>
      <c r="C81" s="407"/>
      <c r="D81" s="672"/>
      <c r="E81" s="157"/>
      <c r="F81" s="594"/>
      <c r="K81" s="594"/>
    </row>
    <row r="82" spans="1:11" ht="18.75">
      <c r="A82" s="198" t="s">
        <v>180</v>
      </c>
      <c r="B82" s="197" t="s">
        <v>2</v>
      </c>
      <c r="C82" s="407">
        <v>873.64800000000002</v>
      </c>
      <c r="D82" s="672">
        <v>873.64800000000002</v>
      </c>
      <c r="E82" s="157">
        <f t="shared" si="1"/>
        <v>100</v>
      </c>
      <c r="F82" s="594"/>
      <c r="G82" s="697"/>
      <c r="K82" s="594"/>
    </row>
    <row r="83" spans="1:11" ht="18.75">
      <c r="A83" s="198" t="s">
        <v>181</v>
      </c>
      <c r="B83" s="197" t="s">
        <v>28</v>
      </c>
      <c r="C83" s="692">
        <v>1568.15</v>
      </c>
      <c r="D83" s="672">
        <v>1568.15</v>
      </c>
      <c r="E83" s="157">
        <f t="shared" si="1"/>
        <v>100</v>
      </c>
      <c r="F83" s="594"/>
      <c r="K83" s="594"/>
    </row>
    <row r="84" spans="1:11" ht="18.75">
      <c r="A84" s="198" t="s">
        <v>182</v>
      </c>
      <c r="B84" s="197" t="s">
        <v>583</v>
      </c>
      <c r="C84" s="407">
        <v>85.363</v>
      </c>
      <c r="D84" s="672">
        <v>85.361999999999995</v>
      </c>
      <c r="E84" s="157">
        <f t="shared" si="1"/>
        <v>99.998828532268064</v>
      </c>
      <c r="F84" s="594"/>
      <c r="K84" s="594"/>
    </row>
    <row r="85" spans="1:11" ht="18.75">
      <c r="A85" s="198" t="s">
        <v>183</v>
      </c>
      <c r="B85" s="197" t="s">
        <v>29</v>
      </c>
      <c r="C85" s="407">
        <v>1176.164</v>
      </c>
      <c r="D85" s="672">
        <v>1176.163</v>
      </c>
      <c r="E85" s="157">
        <f t="shared" si="1"/>
        <v>99.999914977843233</v>
      </c>
      <c r="F85" s="594"/>
      <c r="K85" s="594"/>
    </row>
    <row r="86" spans="1:11" ht="18.75">
      <c r="A86" s="198" t="s">
        <v>184</v>
      </c>
      <c r="B86" s="197" t="s">
        <v>374</v>
      </c>
      <c r="C86" s="407">
        <v>1213.5650000000001</v>
      </c>
      <c r="D86" s="672">
        <v>1213.5640000000001</v>
      </c>
      <c r="E86" s="157">
        <f t="shared" si="1"/>
        <v>99.999917598150901</v>
      </c>
      <c r="F86" s="594"/>
      <c r="K86" s="594"/>
    </row>
    <row r="87" spans="1:11" ht="18.75">
      <c r="A87" s="198" t="s">
        <v>545</v>
      </c>
      <c r="B87" s="197" t="s">
        <v>584</v>
      </c>
      <c r="C87" s="407">
        <v>1312.124</v>
      </c>
      <c r="D87" s="672">
        <v>1312.124</v>
      </c>
      <c r="E87" s="157">
        <f t="shared" si="1"/>
        <v>100</v>
      </c>
      <c r="F87" s="594"/>
      <c r="K87" s="594"/>
    </row>
    <row r="88" spans="1:11" ht="18.75">
      <c r="A88" s="183">
        <v>13</v>
      </c>
      <c r="B88" s="196" t="s">
        <v>106</v>
      </c>
      <c r="C88" s="406">
        <f>SUM(C90:C92)</f>
        <v>2949.335</v>
      </c>
      <c r="D88" s="406">
        <f>SUM(D90:D92)</f>
        <v>2949.335</v>
      </c>
      <c r="E88" s="156">
        <f t="shared" si="1"/>
        <v>100</v>
      </c>
      <c r="F88" s="594"/>
      <c r="K88" s="594"/>
    </row>
    <row r="89" spans="1:11" ht="18.75">
      <c r="A89" s="183"/>
      <c r="B89" s="197" t="s">
        <v>1</v>
      </c>
      <c r="C89" s="407"/>
      <c r="D89" s="672"/>
      <c r="E89" s="157"/>
      <c r="F89" s="594"/>
      <c r="K89" s="594"/>
    </row>
    <row r="90" spans="1:11" ht="18.75">
      <c r="A90" s="198" t="s">
        <v>185</v>
      </c>
      <c r="B90" s="197" t="s">
        <v>375</v>
      </c>
      <c r="C90" s="407">
        <v>648.87099999999998</v>
      </c>
      <c r="D90" s="672">
        <v>648.87099999999998</v>
      </c>
      <c r="E90" s="157">
        <f t="shared" si="1"/>
        <v>100</v>
      </c>
      <c r="F90" s="594"/>
      <c r="G90" s="696"/>
      <c r="K90" s="594"/>
    </row>
    <row r="91" spans="1:11" ht="18.75">
      <c r="A91" s="198" t="s">
        <v>186</v>
      </c>
      <c r="B91" s="197" t="s">
        <v>377</v>
      </c>
      <c r="C91" s="407">
        <v>1284.145</v>
      </c>
      <c r="D91" s="672">
        <v>1284.145</v>
      </c>
      <c r="E91" s="157">
        <f t="shared" si="1"/>
        <v>100</v>
      </c>
      <c r="F91" s="594"/>
      <c r="K91" s="594"/>
    </row>
    <row r="92" spans="1:11" ht="18.75">
      <c r="A92" s="198" t="s">
        <v>376</v>
      </c>
      <c r="B92" s="197" t="s">
        <v>440</v>
      </c>
      <c r="C92" s="407">
        <v>1016.319</v>
      </c>
      <c r="D92" s="672">
        <v>1016.319</v>
      </c>
      <c r="E92" s="157">
        <f t="shared" si="1"/>
        <v>100</v>
      </c>
      <c r="F92" s="594"/>
      <c r="K92" s="594"/>
    </row>
    <row r="93" spans="1:11" ht="18.75">
      <c r="A93" s="183">
        <v>14</v>
      </c>
      <c r="B93" s="196" t="s">
        <v>107</v>
      </c>
      <c r="C93" s="406">
        <f>SUM(C95:C97)</f>
        <v>2633.634</v>
      </c>
      <c r="D93" s="406">
        <f>SUM(D95:D97)</f>
        <v>2629.7870000000003</v>
      </c>
      <c r="E93" s="156">
        <f t="shared" si="1"/>
        <v>99.853928070491207</v>
      </c>
      <c r="F93" s="594"/>
      <c r="K93" s="594"/>
    </row>
    <row r="94" spans="1:11" ht="18.75">
      <c r="A94" s="183"/>
      <c r="B94" s="197" t="s">
        <v>1</v>
      </c>
      <c r="C94" s="407"/>
      <c r="D94" s="672"/>
      <c r="E94" s="157"/>
      <c r="F94" s="594"/>
      <c r="K94" s="594"/>
    </row>
    <row r="95" spans="1:11" ht="18.75">
      <c r="A95" s="198" t="s">
        <v>187</v>
      </c>
      <c r="B95" s="197" t="s">
        <v>452</v>
      </c>
      <c r="C95" s="407">
        <v>1024.0350000000001</v>
      </c>
      <c r="D95" s="672">
        <v>1020.189</v>
      </c>
      <c r="E95" s="157">
        <f t="shared" si="1"/>
        <v>99.624426899471203</v>
      </c>
      <c r="F95" s="594"/>
      <c r="G95" s="696"/>
      <c r="K95" s="594"/>
    </row>
    <row r="96" spans="1:11" ht="18" customHeight="1">
      <c r="A96" s="198" t="s">
        <v>546</v>
      </c>
      <c r="B96" s="197" t="s">
        <v>325</v>
      </c>
      <c r="C96" s="407">
        <v>365.29199999999997</v>
      </c>
      <c r="D96" s="672">
        <v>365.291</v>
      </c>
      <c r="E96" s="157">
        <f t="shared" si="1"/>
        <v>99.999726246400144</v>
      </c>
      <c r="F96" s="594"/>
      <c r="K96" s="594"/>
    </row>
    <row r="97" spans="1:11" ht="19.5" customHeight="1">
      <c r="A97" s="198" t="s">
        <v>547</v>
      </c>
      <c r="B97" s="197" t="s">
        <v>585</v>
      </c>
      <c r="C97" s="407">
        <v>1244.307</v>
      </c>
      <c r="D97" s="672">
        <v>1244.307</v>
      </c>
      <c r="E97" s="157">
        <f t="shared" si="1"/>
        <v>100</v>
      </c>
      <c r="F97" s="594"/>
      <c r="K97" s="594"/>
    </row>
    <row r="98" spans="1:11" ht="18.75">
      <c r="A98" s="183">
        <v>15</v>
      </c>
      <c r="B98" s="196" t="s">
        <v>108</v>
      </c>
      <c r="C98" s="406">
        <f>SUM(C100:C105)</f>
        <v>9349.7860000000001</v>
      </c>
      <c r="D98" s="406">
        <f>SUM(D100:D105)</f>
        <v>9349.7830000000013</v>
      </c>
      <c r="E98" s="156">
        <f t="shared" si="1"/>
        <v>99.99996791370414</v>
      </c>
      <c r="F98" s="594"/>
      <c r="K98" s="594"/>
    </row>
    <row r="99" spans="1:11" ht="18.75">
      <c r="A99" s="183"/>
      <c r="B99" s="197" t="s">
        <v>1</v>
      </c>
      <c r="C99" s="407"/>
      <c r="D99" s="672"/>
      <c r="E99" s="157"/>
      <c r="F99" s="594"/>
      <c r="K99" s="594"/>
    </row>
    <row r="100" spans="1:11" ht="18.75">
      <c r="A100" s="198" t="s">
        <v>188</v>
      </c>
      <c r="B100" s="197" t="s">
        <v>2</v>
      </c>
      <c r="C100" s="407">
        <v>2715.136</v>
      </c>
      <c r="D100" s="672">
        <v>2715.136</v>
      </c>
      <c r="E100" s="157">
        <f t="shared" si="1"/>
        <v>100</v>
      </c>
      <c r="F100" s="594"/>
      <c r="G100" s="696"/>
      <c r="K100" s="594"/>
    </row>
    <row r="101" spans="1:11" ht="18.75">
      <c r="A101" s="198" t="s">
        <v>189</v>
      </c>
      <c r="B101" s="197" t="s">
        <v>31</v>
      </c>
      <c r="C101" s="407">
        <v>1333.162</v>
      </c>
      <c r="D101" s="672">
        <v>1333.162</v>
      </c>
      <c r="E101" s="157">
        <f t="shared" si="1"/>
        <v>100</v>
      </c>
      <c r="F101" s="594"/>
      <c r="K101" s="594"/>
    </row>
    <row r="102" spans="1:11" ht="18.75">
      <c r="A102" s="198" t="s">
        <v>190</v>
      </c>
      <c r="B102" s="197" t="s">
        <v>586</v>
      </c>
      <c r="C102" s="407">
        <v>1560.9749999999999</v>
      </c>
      <c r="D102" s="672">
        <v>1560.9739999999999</v>
      </c>
      <c r="E102" s="157">
        <f t="shared" si="1"/>
        <v>99.999935937474987</v>
      </c>
      <c r="F102" s="594"/>
      <c r="K102" s="594"/>
    </row>
    <row r="103" spans="1:11" ht="18.75">
      <c r="A103" s="198" t="s">
        <v>587</v>
      </c>
      <c r="B103" s="197" t="s">
        <v>444</v>
      </c>
      <c r="C103" s="407">
        <v>545.73099999999999</v>
      </c>
      <c r="D103" s="672">
        <v>545.73</v>
      </c>
      <c r="E103" s="157">
        <f t="shared" si="1"/>
        <v>99.999816759539044</v>
      </c>
      <c r="F103" s="594"/>
      <c r="K103" s="594"/>
    </row>
    <row r="104" spans="1:11" ht="18.75">
      <c r="A104" s="198" t="s">
        <v>588</v>
      </c>
      <c r="B104" s="197" t="s">
        <v>506</v>
      </c>
      <c r="C104" s="407">
        <v>1884.7429999999999</v>
      </c>
      <c r="D104" s="672">
        <v>1884.742</v>
      </c>
      <c r="E104" s="157">
        <f t="shared" si="1"/>
        <v>99.999946942368268</v>
      </c>
      <c r="F104" s="594"/>
      <c r="K104" s="594"/>
    </row>
    <row r="105" spans="1:11" ht="18.75">
      <c r="A105" s="198" t="s">
        <v>589</v>
      </c>
      <c r="B105" s="197" t="s">
        <v>510</v>
      </c>
      <c r="C105" s="407">
        <v>1310.039</v>
      </c>
      <c r="D105" s="672">
        <v>1310.039</v>
      </c>
      <c r="E105" s="157">
        <f t="shared" si="1"/>
        <v>100</v>
      </c>
      <c r="F105" s="594"/>
      <c r="K105" s="594"/>
    </row>
    <row r="106" spans="1:11" ht="18.75">
      <c r="A106" s="183">
        <v>16</v>
      </c>
      <c r="B106" s="196" t="s">
        <v>348</v>
      </c>
      <c r="C106" s="406">
        <f>SUM(C108:C110)</f>
        <v>2466.8440000000001</v>
      </c>
      <c r="D106" s="406">
        <f>SUM(D108:D110)</f>
        <v>2466.8429999999998</v>
      </c>
      <c r="E106" s="156">
        <f t="shared" si="1"/>
        <v>99.999959462373781</v>
      </c>
      <c r="F106" s="594"/>
      <c r="K106" s="594"/>
    </row>
    <row r="107" spans="1:11" ht="18.75">
      <c r="A107" s="183"/>
      <c r="B107" s="197" t="s">
        <v>1</v>
      </c>
      <c r="C107" s="407"/>
      <c r="D107" s="672"/>
      <c r="E107" s="157"/>
      <c r="F107" s="594"/>
      <c r="K107" s="594"/>
    </row>
    <row r="108" spans="1:11" ht="18.75">
      <c r="A108" s="198" t="s">
        <v>191</v>
      </c>
      <c r="B108" s="197" t="s">
        <v>2</v>
      </c>
      <c r="C108" s="407">
        <v>551.548</v>
      </c>
      <c r="D108" s="672">
        <v>551.548</v>
      </c>
      <c r="E108" s="157">
        <f t="shared" si="1"/>
        <v>100</v>
      </c>
      <c r="F108" s="594"/>
      <c r="G108" s="696"/>
      <c r="K108" s="594"/>
    </row>
    <row r="109" spans="1:11" ht="18.75">
      <c r="A109" s="198" t="s">
        <v>192</v>
      </c>
      <c r="B109" s="197" t="s">
        <v>379</v>
      </c>
      <c r="C109" s="407">
        <v>1314.26</v>
      </c>
      <c r="D109" s="672">
        <v>1314.26</v>
      </c>
      <c r="E109" s="157">
        <f t="shared" si="1"/>
        <v>100</v>
      </c>
      <c r="F109" s="594"/>
      <c r="K109" s="594"/>
    </row>
    <row r="110" spans="1:11" ht="18.75">
      <c r="A110" s="198" t="s">
        <v>549</v>
      </c>
      <c r="B110" s="197" t="s">
        <v>453</v>
      </c>
      <c r="C110" s="407">
        <v>601.03599999999994</v>
      </c>
      <c r="D110" s="672">
        <v>601.03499999999997</v>
      </c>
      <c r="E110" s="157">
        <f t="shared" si="1"/>
        <v>99.999833620615078</v>
      </c>
      <c r="F110" s="594"/>
      <c r="K110" s="594"/>
    </row>
    <row r="111" spans="1:11" ht="18.75">
      <c r="A111" s="183">
        <v>17</v>
      </c>
      <c r="B111" s="196" t="s">
        <v>109</v>
      </c>
      <c r="C111" s="406">
        <f>SUM(C113)</f>
        <v>1093.5609999999999</v>
      </c>
      <c r="D111" s="406">
        <f>SUM(D113)</f>
        <v>1093.5609999999999</v>
      </c>
      <c r="E111" s="156">
        <f t="shared" si="1"/>
        <v>100</v>
      </c>
      <c r="F111" s="594"/>
      <c r="K111" s="594"/>
    </row>
    <row r="112" spans="1:11" ht="18.75">
      <c r="A112" s="183"/>
      <c r="B112" s="197" t="s">
        <v>1</v>
      </c>
      <c r="C112" s="407"/>
      <c r="D112" s="672"/>
      <c r="E112" s="157"/>
      <c r="F112" s="594"/>
      <c r="K112" s="594"/>
    </row>
    <row r="113" spans="1:11" ht="18.75">
      <c r="A113" s="198" t="s">
        <v>193</v>
      </c>
      <c r="B113" s="197" t="s">
        <v>2</v>
      </c>
      <c r="C113" s="407">
        <v>1093.5609999999999</v>
      </c>
      <c r="D113" s="407">
        <v>1093.5609999999999</v>
      </c>
      <c r="E113" s="157">
        <f t="shared" si="1"/>
        <v>100</v>
      </c>
      <c r="F113" s="594"/>
      <c r="K113" s="594"/>
    </row>
    <row r="114" spans="1:11" ht="18.75">
      <c r="A114" s="183">
        <v>18</v>
      </c>
      <c r="B114" s="196" t="s">
        <v>110</v>
      </c>
      <c r="C114" s="406">
        <f>SUM(C116:C118)</f>
        <v>2416.0920000000001</v>
      </c>
      <c r="D114" s="406">
        <f>SUM(D116:D118)</f>
        <v>2416.0920000000001</v>
      </c>
      <c r="E114" s="156">
        <f t="shared" si="1"/>
        <v>100</v>
      </c>
      <c r="F114" s="594"/>
      <c r="K114" s="594"/>
    </row>
    <row r="115" spans="1:11" ht="18.75">
      <c r="A115" s="183"/>
      <c r="B115" s="197" t="s">
        <v>1</v>
      </c>
      <c r="C115" s="407"/>
      <c r="D115" s="409"/>
      <c r="E115" s="157"/>
      <c r="F115" s="594"/>
      <c r="K115" s="594"/>
    </row>
    <row r="116" spans="1:11" ht="18.75">
      <c r="A116" s="198" t="s">
        <v>196</v>
      </c>
      <c r="B116" s="197" t="s">
        <v>512</v>
      </c>
      <c r="C116" s="407">
        <v>514.62599999999998</v>
      </c>
      <c r="D116" s="407">
        <v>514.62599999999998</v>
      </c>
      <c r="E116" s="157">
        <f t="shared" si="1"/>
        <v>100</v>
      </c>
      <c r="F116" s="594"/>
      <c r="K116" s="594"/>
    </row>
    <row r="117" spans="1:11" ht="18.75">
      <c r="A117" s="198" t="s">
        <v>197</v>
      </c>
      <c r="B117" s="197" t="s">
        <v>33</v>
      </c>
      <c r="C117" s="407">
        <v>919.529</v>
      </c>
      <c r="D117" s="407">
        <v>919.529</v>
      </c>
      <c r="E117" s="157">
        <f t="shared" si="1"/>
        <v>100</v>
      </c>
      <c r="F117" s="594"/>
      <c r="K117" s="594"/>
    </row>
    <row r="118" spans="1:11" ht="18.75">
      <c r="A118" s="198" t="s">
        <v>380</v>
      </c>
      <c r="B118" s="197" t="s">
        <v>34</v>
      </c>
      <c r="C118" s="407">
        <v>981.93700000000001</v>
      </c>
      <c r="D118" s="407">
        <v>981.93700000000001</v>
      </c>
      <c r="E118" s="157">
        <f t="shared" si="1"/>
        <v>100</v>
      </c>
      <c r="F118" s="594"/>
      <c r="K118" s="594"/>
    </row>
    <row r="119" spans="1:11" ht="18.75">
      <c r="A119" s="183">
        <v>19</v>
      </c>
      <c r="B119" s="196" t="s">
        <v>111</v>
      </c>
      <c r="C119" s="406">
        <f>SUM(C121)</f>
        <v>820.59699999999998</v>
      </c>
      <c r="D119" s="406">
        <f>SUM(D121)</f>
        <v>820.596</v>
      </c>
      <c r="E119" s="156">
        <f t="shared" si="1"/>
        <v>99.999878137502336</v>
      </c>
      <c r="F119" s="594"/>
      <c r="K119" s="594"/>
    </row>
    <row r="120" spans="1:11" ht="18.75">
      <c r="A120" s="183"/>
      <c r="B120" s="197" t="s">
        <v>1</v>
      </c>
      <c r="C120" s="407"/>
      <c r="D120" s="409"/>
      <c r="E120" s="157"/>
      <c r="F120" s="594"/>
      <c r="K120" s="594"/>
    </row>
    <row r="121" spans="1:11" ht="18.75">
      <c r="A121" s="198" t="s">
        <v>198</v>
      </c>
      <c r="B121" s="197" t="s">
        <v>2</v>
      </c>
      <c r="C121" s="407">
        <v>820.59699999999998</v>
      </c>
      <c r="D121" s="672">
        <v>820.596</v>
      </c>
      <c r="E121" s="157">
        <f t="shared" si="1"/>
        <v>99.999878137502336</v>
      </c>
      <c r="F121" s="594"/>
      <c r="K121" s="594"/>
    </row>
    <row r="122" spans="1:11" ht="18.75">
      <c r="A122" s="183">
        <v>20</v>
      </c>
      <c r="B122" s="196" t="s">
        <v>112</v>
      </c>
      <c r="C122" s="406">
        <f>SUM(C124:C126)</f>
        <v>1743.7830000000001</v>
      </c>
      <c r="D122" s="406">
        <f>SUM(D124:D126)</f>
        <v>1743.7810000000002</v>
      </c>
      <c r="E122" s="156">
        <f t="shared" si="1"/>
        <v>99.999885306830038</v>
      </c>
      <c r="F122" s="594"/>
      <c r="K122" s="594"/>
    </row>
    <row r="123" spans="1:11" ht="18.75">
      <c r="A123" s="183"/>
      <c r="B123" s="197" t="s">
        <v>1</v>
      </c>
      <c r="C123" s="407"/>
      <c r="D123" s="672"/>
      <c r="E123" s="157"/>
      <c r="F123" s="594"/>
      <c r="K123" s="594"/>
    </row>
    <row r="124" spans="1:11" ht="18.75">
      <c r="A124" s="198" t="s">
        <v>200</v>
      </c>
      <c r="B124" s="197" t="s">
        <v>2</v>
      </c>
      <c r="C124" s="407">
        <v>1288.26</v>
      </c>
      <c r="D124" s="672">
        <v>1288.258</v>
      </c>
      <c r="E124" s="157">
        <f t="shared" si="1"/>
        <v>99.999844751835809</v>
      </c>
      <c r="F124" s="594"/>
      <c r="G124" s="696"/>
      <c r="K124" s="594"/>
    </row>
    <row r="125" spans="1:11" ht="18.75">
      <c r="A125" s="198" t="s">
        <v>201</v>
      </c>
      <c r="B125" s="197" t="s">
        <v>590</v>
      </c>
      <c r="C125" s="407">
        <v>307.16000000000003</v>
      </c>
      <c r="D125" s="672">
        <v>307.16000000000003</v>
      </c>
      <c r="E125" s="157">
        <f t="shared" si="1"/>
        <v>100</v>
      </c>
      <c r="F125" s="594"/>
      <c r="K125" s="594"/>
    </row>
    <row r="126" spans="1:11" ht="18.75">
      <c r="A126" s="198" t="s">
        <v>202</v>
      </c>
      <c r="B126" s="197" t="s">
        <v>35</v>
      </c>
      <c r="C126" s="407">
        <v>148.363</v>
      </c>
      <c r="D126" s="672">
        <v>148.363</v>
      </c>
      <c r="E126" s="157">
        <f t="shared" si="1"/>
        <v>100</v>
      </c>
      <c r="F126" s="594"/>
      <c r="K126" s="594"/>
    </row>
    <row r="127" spans="1:11" ht="18.75">
      <c r="A127" s="183">
        <v>21</v>
      </c>
      <c r="B127" s="196" t="s">
        <v>113</v>
      </c>
      <c r="C127" s="406">
        <f>SUM(C129:C134)</f>
        <v>4289.0389999999998</v>
      </c>
      <c r="D127" s="406">
        <f>SUM(D129:D134)</f>
        <v>4289.0379999999996</v>
      </c>
      <c r="E127" s="156">
        <f t="shared" si="1"/>
        <v>99.999976684753861</v>
      </c>
      <c r="F127" s="594"/>
      <c r="K127" s="594"/>
    </row>
    <row r="128" spans="1:11" ht="18.75">
      <c r="A128" s="183"/>
      <c r="B128" s="197" t="s">
        <v>1</v>
      </c>
      <c r="C128" s="407"/>
      <c r="D128" s="409"/>
      <c r="E128" s="157"/>
      <c r="F128" s="594"/>
      <c r="K128" s="594"/>
    </row>
    <row r="129" spans="1:11" ht="18.75">
      <c r="A129" s="198" t="s">
        <v>203</v>
      </c>
      <c r="B129" s="197" t="s">
        <v>2</v>
      </c>
      <c r="C129" s="407">
        <v>509.149</v>
      </c>
      <c r="D129" s="672">
        <v>509.14800000000002</v>
      </c>
      <c r="E129" s="157">
        <f t="shared" si="1"/>
        <v>99.999803593839914</v>
      </c>
      <c r="F129" s="594"/>
      <c r="G129" s="696"/>
      <c r="K129" s="594"/>
    </row>
    <row r="130" spans="1:11" ht="18.75">
      <c r="A130" s="198" t="s">
        <v>204</v>
      </c>
      <c r="B130" s="197" t="s">
        <v>36</v>
      </c>
      <c r="C130" s="407">
        <v>550</v>
      </c>
      <c r="D130" s="672">
        <v>550</v>
      </c>
      <c r="E130" s="157">
        <f t="shared" si="1"/>
        <v>100</v>
      </c>
      <c r="F130" s="594"/>
      <c r="K130" s="594"/>
    </row>
    <row r="131" spans="1:11" ht="18.75">
      <c r="A131" s="198" t="s">
        <v>205</v>
      </c>
      <c r="B131" s="197" t="s">
        <v>591</v>
      </c>
      <c r="C131" s="407">
        <v>887.23400000000004</v>
      </c>
      <c r="D131" s="672">
        <v>887.23400000000004</v>
      </c>
      <c r="E131" s="157">
        <f t="shared" si="1"/>
        <v>100</v>
      </c>
      <c r="F131" s="594"/>
      <c r="K131" s="594"/>
    </row>
    <row r="132" spans="1:11" ht="18.75">
      <c r="A132" s="198" t="s">
        <v>206</v>
      </c>
      <c r="B132" s="197" t="s">
        <v>382</v>
      </c>
      <c r="C132" s="407">
        <v>330.78199999999998</v>
      </c>
      <c r="D132" s="672">
        <v>330.78199999999998</v>
      </c>
      <c r="E132" s="157">
        <f t="shared" si="1"/>
        <v>100</v>
      </c>
      <c r="F132" s="594"/>
      <c r="K132" s="594"/>
    </row>
    <row r="133" spans="1:11" ht="18.75">
      <c r="A133" s="198" t="s">
        <v>207</v>
      </c>
      <c r="B133" s="197" t="s">
        <v>383</v>
      </c>
      <c r="C133" s="407">
        <v>1739.4159999999999</v>
      </c>
      <c r="D133" s="672">
        <v>1739.4159999999999</v>
      </c>
      <c r="E133" s="157">
        <f t="shared" si="1"/>
        <v>100</v>
      </c>
      <c r="F133" s="594"/>
      <c r="K133" s="594"/>
    </row>
    <row r="134" spans="1:11" ht="18.75">
      <c r="A134" s="198" t="s">
        <v>208</v>
      </c>
      <c r="B134" s="197" t="s">
        <v>384</v>
      </c>
      <c r="C134" s="407">
        <v>272.45800000000003</v>
      </c>
      <c r="D134" s="672">
        <v>272.45800000000003</v>
      </c>
      <c r="E134" s="157">
        <f t="shared" si="1"/>
        <v>100</v>
      </c>
      <c r="F134" s="594"/>
      <c r="K134" s="594"/>
    </row>
    <row r="135" spans="1:11" ht="18.75">
      <c r="A135" s="183">
        <v>22</v>
      </c>
      <c r="B135" s="196" t="s">
        <v>114</v>
      </c>
      <c r="C135" s="406">
        <f>SUM(C137:C140)</f>
        <v>2270.1779999999999</v>
      </c>
      <c r="D135" s="406">
        <f>SUM(D137:D140)</f>
        <v>2270.1779999999999</v>
      </c>
      <c r="E135" s="156">
        <f t="shared" si="1"/>
        <v>100</v>
      </c>
      <c r="F135" s="594"/>
      <c r="K135" s="594"/>
    </row>
    <row r="136" spans="1:11" ht="18.75">
      <c r="A136" s="183"/>
      <c r="B136" s="197" t="s">
        <v>1</v>
      </c>
      <c r="C136" s="407"/>
      <c r="D136" s="409"/>
      <c r="E136" s="157"/>
      <c r="F136" s="594"/>
      <c r="K136" s="594"/>
    </row>
    <row r="137" spans="1:11" ht="19.5" customHeight="1">
      <c r="A137" s="198" t="s">
        <v>209</v>
      </c>
      <c r="B137" s="197" t="s">
        <v>592</v>
      </c>
      <c r="C137" s="407">
        <v>496.745</v>
      </c>
      <c r="D137" s="407">
        <v>496.745</v>
      </c>
      <c r="E137" s="157">
        <f t="shared" si="1"/>
        <v>100</v>
      </c>
      <c r="F137" s="594"/>
      <c r="K137" s="594"/>
    </row>
    <row r="138" spans="1:11" ht="18.75">
      <c r="A138" s="198" t="s">
        <v>210</v>
      </c>
      <c r="B138" s="197" t="s">
        <v>593</v>
      </c>
      <c r="C138" s="407">
        <v>209.58199999999999</v>
      </c>
      <c r="D138" s="407">
        <v>209.58199999999999</v>
      </c>
      <c r="E138" s="157">
        <f t="shared" si="1"/>
        <v>100</v>
      </c>
      <c r="F138" s="594"/>
      <c r="K138" s="594"/>
    </row>
    <row r="139" spans="1:11" ht="18.75">
      <c r="A139" s="198" t="s">
        <v>386</v>
      </c>
      <c r="B139" s="197" t="s">
        <v>445</v>
      </c>
      <c r="C139" s="407">
        <v>1207.5999999999999</v>
      </c>
      <c r="D139" s="407">
        <v>1207.5999999999999</v>
      </c>
      <c r="E139" s="157">
        <f t="shared" si="1"/>
        <v>100</v>
      </c>
      <c r="F139" s="594"/>
      <c r="K139" s="594"/>
    </row>
    <row r="140" spans="1:11" ht="18.75">
      <c r="A140" s="198" t="s">
        <v>553</v>
      </c>
      <c r="B140" s="197" t="s">
        <v>385</v>
      </c>
      <c r="C140" s="407">
        <v>356.25099999999998</v>
      </c>
      <c r="D140" s="407">
        <v>356.25099999999998</v>
      </c>
      <c r="E140" s="157">
        <f t="shared" ref="E140:E202" si="2">D140/C140*100</f>
        <v>100</v>
      </c>
      <c r="F140" s="594"/>
      <c r="K140" s="594"/>
    </row>
    <row r="141" spans="1:11" s="728" customFormat="1" ht="37.5">
      <c r="A141" s="183">
        <v>23</v>
      </c>
      <c r="B141" s="2" t="s">
        <v>757</v>
      </c>
      <c r="C141" s="409">
        <f>SUM(C143:C143)</f>
        <v>2972.46</v>
      </c>
      <c r="D141" s="409">
        <f>SUM(D143:D143)</f>
        <v>2972.46</v>
      </c>
      <c r="E141" s="156">
        <f t="shared" si="2"/>
        <v>100</v>
      </c>
      <c r="F141" s="726"/>
      <c r="G141" s="727"/>
      <c r="I141" s="729"/>
      <c r="K141" s="726"/>
    </row>
    <row r="142" spans="1:11" ht="18.75">
      <c r="A142" s="183"/>
      <c r="B142" s="197" t="s">
        <v>1</v>
      </c>
      <c r="C142" s="407"/>
      <c r="D142" s="672"/>
      <c r="E142" s="157"/>
      <c r="F142" s="594"/>
      <c r="K142" s="594"/>
    </row>
    <row r="143" spans="1:11" ht="18.75">
      <c r="A143" s="198" t="s">
        <v>211</v>
      </c>
      <c r="B143" s="197" t="s">
        <v>37</v>
      </c>
      <c r="C143" s="407">
        <v>2972.46</v>
      </c>
      <c r="D143" s="672">
        <v>2972.46</v>
      </c>
      <c r="E143" s="157">
        <f t="shared" si="2"/>
        <v>100</v>
      </c>
      <c r="F143" s="594"/>
      <c r="K143" s="594"/>
    </row>
    <row r="144" spans="1:11" ht="18.75">
      <c r="A144" s="183">
        <v>24</v>
      </c>
      <c r="B144" s="196" t="s">
        <v>115</v>
      </c>
      <c r="C144" s="406">
        <f>SUM(C146:C152)</f>
        <v>7191.2560000000003</v>
      </c>
      <c r="D144" s="406">
        <f>SUM(D146:D152)</f>
        <v>7191.2550000000001</v>
      </c>
      <c r="E144" s="156">
        <f t="shared" si="2"/>
        <v>99.999986094223317</v>
      </c>
      <c r="F144" s="594"/>
      <c r="K144" s="594"/>
    </row>
    <row r="145" spans="1:11" ht="18.75">
      <c r="A145" s="183"/>
      <c r="B145" s="197" t="s">
        <v>1</v>
      </c>
      <c r="C145" s="407"/>
      <c r="D145" s="409"/>
      <c r="E145" s="157"/>
      <c r="F145" s="594"/>
      <c r="K145" s="594"/>
    </row>
    <row r="146" spans="1:11" ht="18.75">
      <c r="A146" s="198" t="s">
        <v>212</v>
      </c>
      <c r="B146" s="197" t="s">
        <v>2</v>
      </c>
      <c r="C146" s="407">
        <v>1500</v>
      </c>
      <c r="D146" s="672">
        <v>1500</v>
      </c>
      <c r="E146" s="157">
        <f t="shared" si="2"/>
        <v>100</v>
      </c>
      <c r="F146" s="594"/>
      <c r="G146" s="696"/>
      <c r="K146" s="594"/>
    </row>
    <row r="147" spans="1:11" ht="18.75">
      <c r="A147" s="198" t="s">
        <v>387</v>
      </c>
      <c r="B147" s="197" t="s">
        <v>38</v>
      </c>
      <c r="C147" s="407">
        <v>942.66600000000005</v>
      </c>
      <c r="D147" s="672">
        <v>942.66600000000005</v>
      </c>
      <c r="E147" s="157">
        <f t="shared" si="2"/>
        <v>100</v>
      </c>
      <c r="F147" s="594"/>
      <c r="G147" s="698"/>
      <c r="K147" s="594"/>
    </row>
    <row r="148" spans="1:11" ht="18.75">
      <c r="A148" s="198" t="s">
        <v>388</v>
      </c>
      <c r="B148" s="197" t="s">
        <v>39</v>
      </c>
      <c r="C148" s="407">
        <v>687.49400000000003</v>
      </c>
      <c r="D148" s="672">
        <v>687.49400000000003</v>
      </c>
      <c r="E148" s="157">
        <f t="shared" si="2"/>
        <v>100</v>
      </c>
      <c r="F148" s="594"/>
      <c r="K148" s="594"/>
    </row>
    <row r="149" spans="1:11" ht="18.75">
      <c r="A149" s="198" t="s">
        <v>389</v>
      </c>
      <c r="B149" s="197" t="s">
        <v>40</v>
      </c>
      <c r="C149" s="407">
        <v>1277.9860000000001</v>
      </c>
      <c r="D149" s="672">
        <v>1277.9860000000001</v>
      </c>
      <c r="E149" s="157">
        <f t="shared" si="2"/>
        <v>100</v>
      </c>
      <c r="F149" s="594"/>
      <c r="K149" s="594"/>
    </row>
    <row r="150" spans="1:11" ht="18.75">
      <c r="A150" s="198" t="s">
        <v>390</v>
      </c>
      <c r="B150" s="197" t="s">
        <v>41</v>
      </c>
      <c r="C150" s="407">
        <v>360</v>
      </c>
      <c r="D150" s="672">
        <v>360</v>
      </c>
      <c r="E150" s="157">
        <f t="shared" si="2"/>
        <v>100</v>
      </c>
      <c r="F150" s="594"/>
      <c r="K150" s="594"/>
    </row>
    <row r="151" spans="1:11" ht="18.75">
      <c r="A151" s="198" t="s">
        <v>391</v>
      </c>
      <c r="B151" s="197" t="s">
        <v>42</v>
      </c>
      <c r="C151" s="407">
        <v>458.98099999999999</v>
      </c>
      <c r="D151" s="672">
        <v>458.98099999999999</v>
      </c>
      <c r="E151" s="157">
        <f t="shared" si="2"/>
        <v>100</v>
      </c>
      <c r="F151" s="594"/>
      <c r="K151" s="594"/>
    </row>
    <row r="152" spans="1:11" ht="18.75">
      <c r="A152" s="198" t="s">
        <v>392</v>
      </c>
      <c r="B152" s="197" t="s">
        <v>43</v>
      </c>
      <c r="C152" s="407">
        <v>1964.1289999999999</v>
      </c>
      <c r="D152" s="672">
        <v>1964.1279999999999</v>
      </c>
      <c r="E152" s="157">
        <f t="shared" si="2"/>
        <v>99.999949086847153</v>
      </c>
      <c r="F152" s="594"/>
      <c r="K152" s="594"/>
    </row>
    <row r="153" spans="1:11" ht="37.5">
      <c r="A153" s="183">
        <v>25</v>
      </c>
      <c r="B153" s="2" t="s">
        <v>766</v>
      </c>
      <c r="C153" s="409">
        <f>SUM(C155:C159)</f>
        <v>2510.422</v>
      </c>
      <c r="D153" s="409">
        <f>SUM(D155:D159)</f>
        <v>2510.422</v>
      </c>
      <c r="E153" s="156">
        <f t="shared" si="2"/>
        <v>100</v>
      </c>
      <c r="F153" s="594"/>
      <c r="K153" s="594"/>
    </row>
    <row r="154" spans="1:11" ht="18.75">
      <c r="A154" s="183"/>
      <c r="B154" s="197" t="s">
        <v>1</v>
      </c>
      <c r="C154" s="407"/>
      <c r="D154" s="672"/>
      <c r="E154" s="157"/>
      <c r="F154" s="594"/>
      <c r="K154" s="594"/>
    </row>
    <row r="155" spans="1:11" ht="18.75">
      <c r="A155" s="198" t="s">
        <v>213</v>
      </c>
      <c r="B155" s="197" t="s">
        <v>2</v>
      </c>
      <c r="C155" s="407">
        <v>768.01099999999997</v>
      </c>
      <c r="D155" s="672">
        <v>768.01099999999997</v>
      </c>
      <c r="E155" s="157">
        <f t="shared" si="2"/>
        <v>100</v>
      </c>
      <c r="F155" s="594"/>
      <c r="G155" s="696"/>
      <c r="K155" s="594"/>
    </row>
    <row r="156" spans="1:11" ht="18.75">
      <c r="A156" s="198" t="s">
        <v>214</v>
      </c>
      <c r="B156" s="197" t="s">
        <v>44</v>
      </c>
      <c r="C156" s="407">
        <v>738.62599999999998</v>
      </c>
      <c r="D156" s="672">
        <v>738.62599999999998</v>
      </c>
      <c r="E156" s="157">
        <f t="shared" si="2"/>
        <v>100</v>
      </c>
      <c r="F156" s="594"/>
      <c r="K156" s="594"/>
    </row>
    <row r="157" spans="1:11" ht="18.75">
      <c r="A157" s="198" t="s">
        <v>215</v>
      </c>
      <c r="B157" s="197" t="s">
        <v>393</v>
      </c>
      <c r="C157" s="407">
        <v>292.15199999999999</v>
      </c>
      <c r="D157" s="672">
        <v>292.15199999999999</v>
      </c>
      <c r="E157" s="157">
        <f t="shared" si="2"/>
        <v>100</v>
      </c>
      <c r="F157" s="594"/>
      <c r="K157" s="594"/>
    </row>
    <row r="158" spans="1:11" ht="18.75">
      <c r="A158" s="198" t="s">
        <v>216</v>
      </c>
      <c r="B158" s="197" t="s">
        <v>45</v>
      </c>
      <c r="C158" s="407">
        <v>276.98500000000001</v>
      </c>
      <c r="D158" s="672">
        <v>276.98500000000001</v>
      </c>
      <c r="E158" s="157">
        <f t="shared" si="2"/>
        <v>100</v>
      </c>
      <c r="F158" s="594"/>
      <c r="K158" s="594"/>
    </row>
    <row r="159" spans="1:11" ht="18.75">
      <c r="A159" s="198" t="s">
        <v>217</v>
      </c>
      <c r="B159" s="197" t="s">
        <v>594</v>
      </c>
      <c r="C159" s="407">
        <v>434.64800000000002</v>
      </c>
      <c r="D159" s="672">
        <v>434.64800000000002</v>
      </c>
      <c r="E159" s="157">
        <f t="shared" si="2"/>
        <v>100</v>
      </c>
      <c r="F159" s="594"/>
      <c r="K159" s="594"/>
    </row>
    <row r="160" spans="1:11" ht="18.75">
      <c r="A160" s="183">
        <v>26</v>
      </c>
      <c r="B160" s="196" t="s">
        <v>117</v>
      </c>
      <c r="C160" s="406">
        <f>SUM(C162:C166)</f>
        <v>5004.005000000001</v>
      </c>
      <c r="D160" s="406">
        <f>SUM(D162:D166)</f>
        <v>5004.005000000001</v>
      </c>
      <c r="E160" s="156">
        <f t="shared" si="2"/>
        <v>100</v>
      </c>
      <c r="F160" s="594"/>
      <c r="K160" s="594"/>
    </row>
    <row r="161" spans="1:11" ht="18.75">
      <c r="A161" s="183"/>
      <c r="B161" s="197" t="s">
        <v>1</v>
      </c>
      <c r="C161" s="407"/>
      <c r="D161" s="672"/>
      <c r="E161" s="157"/>
      <c r="F161" s="594"/>
      <c r="K161" s="594"/>
    </row>
    <row r="162" spans="1:11" ht="18.75">
      <c r="A162" s="198" t="s">
        <v>218</v>
      </c>
      <c r="B162" s="197" t="s">
        <v>46</v>
      </c>
      <c r="C162" s="407">
        <v>1408.232</v>
      </c>
      <c r="D162" s="407">
        <v>1408.232</v>
      </c>
      <c r="E162" s="157">
        <f t="shared" si="2"/>
        <v>100</v>
      </c>
      <c r="F162" s="594"/>
      <c r="K162" s="594"/>
    </row>
    <row r="163" spans="1:11" ht="20.25" customHeight="1">
      <c r="A163" s="198" t="s">
        <v>219</v>
      </c>
      <c r="B163" s="197" t="s">
        <v>47</v>
      </c>
      <c r="C163" s="407">
        <v>843.78599999999994</v>
      </c>
      <c r="D163" s="407">
        <v>843.78599999999994</v>
      </c>
      <c r="E163" s="157">
        <f t="shared" si="2"/>
        <v>100</v>
      </c>
      <c r="F163" s="594"/>
      <c r="K163" s="594"/>
    </row>
    <row r="164" spans="1:11" ht="18.75">
      <c r="A164" s="198" t="s">
        <v>220</v>
      </c>
      <c r="B164" s="197" t="s">
        <v>595</v>
      </c>
      <c r="C164" s="407">
        <v>492.012</v>
      </c>
      <c r="D164" s="407">
        <v>492.012</v>
      </c>
      <c r="E164" s="157">
        <f t="shared" si="2"/>
        <v>100</v>
      </c>
      <c r="F164" s="594"/>
      <c r="K164" s="594"/>
    </row>
    <row r="165" spans="1:11" ht="18.75">
      <c r="A165" s="198" t="s">
        <v>394</v>
      </c>
      <c r="B165" s="197" t="s">
        <v>48</v>
      </c>
      <c r="C165" s="407">
        <v>1620</v>
      </c>
      <c r="D165" s="407">
        <v>1620</v>
      </c>
      <c r="E165" s="157">
        <f t="shared" si="2"/>
        <v>100</v>
      </c>
      <c r="F165" s="594"/>
      <c r="K165" s="594"/>
    </row>
    <row r="166" spans="1:11" ht="18.75">
      <c r="A166" s="198" t="s">
        <v>395</v>
      </c>
      <c r="B166" s="197" t="s">
        <v>345</v>
      </c>
      <c r="C166" s="407">
        <v>639.97500000000002</v>
      </c>
      <c r="D166" s="407">
        <v>639.97500000000002</v>
      </c>
      <c r="E166" s="157">
        <f t="shared" si="2"/>
        <v>100</v>
      </c>
      <c r="F166" s="594"/>
      <c r="K166" s="594"/>
    </row>
    <row r="167" spans="1:11" ht="18" customHeight="1">
      <c r="A167" s="183">
        <v>27</v>
      </c>
      <c r="B167" s="196" t="s">
        <v>118</v>
      </c>
      <c r="C167" s="406">
        <f>SUM(C169:C170)</f>
        <v>4503.9960000000001</v>
      </c>
      <c r="D167" s="406">
        <f>SUM(D169:D170)</f>
        <v>4503.9940000000006</v>
      </c>
      <c r="E167" s="156">
        <f t="shared" si="2"/>
        <v>99.999955594987227</v>
      </c>
      <c r="F167" s="594"/>
      <c r="K167" s="594"/>
    </row>
    <row r="168" spans="1:11" ht="18.75">
      <c r="A168" s="183"/>
      <c r="B168" s="197" t="s">
        <v>1</v>
      </c>
      <c r="C168" s="407"/>
      <c r="D168" s="672"/>
      <c r="E168" s="157"/>
      <c r="F168" s="594"/>
      <c r="K168" s="594"/>
    </row>
    <row r="169" spans="1:11" ht="18.75">
      <c r="A169" s="198" t="s">
        <v>221</v>
      </c>
      <c r="B169" s="197" t="s">
        <v>49</v>
      </c>
      <c r="C169" s="407">
        <v>2340.7600000000002</v>
      </c>
      <c r="D169" s="407">
        <v>2340.759</v>
      </c>
      <c r="E169" s="157">
        <f t="shared" si="2"/>
        <v>99.999957278832511</v>
      </c>
      <c r="F169" s="594"/>
      <c r="G169" s="699"/>
      <c r="K169" s="594"/>
    </row>
    <row r="170" spans="1:11" ht="18.75">
      <c r="A170" s="198" t="s">
        <v>222</v>
      </c>
      <c r="B170" s="197" t="s">
        <v>50</v>
      </c>
      <c r="C170" s="407">
        <v>2163.2359999999999</v>
      </c>
      <c r="D170" s="407">
        <v>2163.2350000000001</v>
      </c>
      <c r="E170" s="157">
        <f t="shared" si="2"/>
        <v>99.999953772958676</v>
      </c>
      <c r="F170" s="594"/>
      <c r="K170" s="594"/>
    </row>
    <row r="171" spans="1:11" ht="18.75">
      <c r="A171" s="183">
        <v>28</v>
      </c>
      <c r="B171" s="196" t="s">
        <v>119</v>
      </c>
      <c r="C171" s="406">
        <f>SUM(C173:C186)</f>
        <v>15603.492999999999</v>
      </c>
      <c r="D171" s="406">
        <f>SUM(D173:D186)</f>
        <v>15603.484</v>
      </c>
      <c r="E171" s="156">
        <f t="shared" si="2"/>
        <v>99.999942320607332</v>
      </c>
      <c r="F171" s="594"/>
      <c r="K171" s="594"/>
    </row>
    <row r="172" spans="1:11" ht="18.75">
      <c r="A172" s="183"/>
      <c r="B172" s="197" t="s">
        <v>1</v>
      </c>
      <c r="C172" s="407"/>
      <c r="D172" s="672"/>
      <c r="E172" s="157"/>
      <c r="F172" s="594"/>
      <c r="K172" s="594"/>
    </row>
    <row r="173" spans="1:11" ht="18.75">
      <c r="A173" s="198" t="s">
        <v>224</v>
      </c>
      <c r="B173" s="197" t="s">
        <v>2</v>
      </c>
      <c r="C173" s="407">
        <v>2516.3719999999998</v>
      </c>
      <c r="D173" s="672">
        <v>2516.3710000000001</v>
      </c>
      <c r="E173" s="157">
        <f t="shared" si="2"/>
        <v>99.999960260247704</v>
      </c>
      <c r="F173" s="594"/>
      <c r="G173" s="697"/>
      <c r="K173" s="594"/>
    </row>
    <row r="174" spans="1:11" ht="18.75">
      <c r="A174" s="198" t="s">
        <v>225</v>
      </c>
      <c r="B174" s="197" t="s">
        <v>51</v>
      </c>
      <c r="C174" s="407">
        <v>2302.232</v>
      </c>
      <c r="D174" s="672">
        <v>2302.2310000000002</v>
      </c>
      <c r="E174" s="157">
        <f t="shared" si="2"/>
        <v>99.999956563891061</v>
      </c>
      <c r="F174" s="594"/>
      <c r="K174" s="594"/>
    </row>
    <row r="175" spans="1:11" ht="18.75">
      <c r="A175" s="198" t="s">
        <v>397</v>
      </c>
      <c r="B175" s="197" t="s">
        <v>52</v>
      </c>
      <c r="C175" s="407">
        <v>2710.2489999999998</v>
      </c>
      <c r="D175" s="672">
        <v>2710.2460000000001</v>
      </c>
      <c r="E175" s="157">
        <f t="shared" si="2"/>
        <v>99.999889309063491</v>
      </c>
      <c r="F175" s="594"/>
      <c r="K175" s="594"/>
    </row>
    <row r="176" spans="1:11" ht="18.75">
      <c r="A176" s="198" t="s">
        <v>398</v>
      </c>
      <c r="B176" s="197" t="s">
        <v>461</v>
      </c>
      <c r="C176" s="407">
        <v>360.26400000000001</v>
      </c>
      <c r="D176" s="672">
        <v>360.26400000000001</v>
      </c>
      <c r="E176" s="157">
        <f t="shared" si="2"/>
        <v>100</v>
      </c>
      <c r="F176" s="594"/>
      <c r="K176" s="594"/>
    </row>
    <row r="177" spans="1:11" ht="18.75">
      <c r="A177" s="198" t="s">
        <v>399</v>
      </c>
      <c r="B177" s="197" t="s">
        <v>53</v>
      </c>
      <c r="C177" s="407">
        <v>389.54599999999999</v>
      </c>
      <c r="D177" s="672">
        <v>389.54599999999999</v>
      </c>
      <c r="E177" s="157">
        <f t="shared" si="2"/>
        <v>100</v>
      </c>
      <c r="F177" s="594"/>
      <c r="K177" s="594"/>
    </row>
    <row r="178" spans="1:11" ht="18.75">
      <c r="A178" s="198" t="s">
        <v>400</v>
      </c>
      <c r="B178" s="197" t="s">
        <v>58</v>
      </c>
      <c r="C178" s="407">
        <v>1797.328</v>
      </c>
      <c r="D178" s="672">
        <v>1797.328</v>
      </c>
      <c r="E178" s="157">
        <f t="shared" si="2"/>
        <v>100</v>
      </c>
      <c r="F178" s="594"/>
      <c r="K178" s="594"/>
    </row>
    <row r="179" spans="1:11" ht="18.75">
      <c r="A179" s="198" t="s">
        <v>401</v>
      </c>
      <c r="B179" s="197" t="s">
        <v>596</v>
      </c>
      <c r="C179" s="407">
        <v>278</v>
      </c>
      <c r="D179" s="672">
        <v>278</v>
      </c>
      <c r="E179" s="157">
        <f t="shared" si="2"/>
        <v>100</v>
      </c>
      <c r="F179" s="594"/>
      <c r="K179" s="594"/>
    </row>
    <row r="180" spans="1:11" ht="18.75">
      <c r="A180" s="198" t="s">
        <v>402</v>
      </c>
      <c r="B180" s="197" t="s">
        <v>54</v>
      </c>
      <c r="C180" s="407">
        <v>381.904</v>
      </c>
      <c r="D180" s="672">
        <v>381.90300000000002</v>
      </c>
      <c r="E180" s="157">
        <f t="shared" si="2"/>
        <v>99.999738154091091</v>
      </c>
      <c r="F180" s="594"/>
      <c r="K180" s="594"/>
    </row>
    <row r="181" spans="1:11" ht="18.75">
      <c r="A181" s="198" t="s">
        <v>597</v>
      </c>
      <c r="B181" s="197" t="s">
        <v>598</v>
      </c>
      <c r="C181" s="407">
        <v>196.55799999999999</v>
      </c>
      <c r="D181" s="672">
        <v>196.55799999999999</v>
      </c>
      <c r="E181" s="157">
        <f t="shared" si="2"/>
        <v>100</v>
      </c>
      <c r="F181" s="594"/>
      <c r="K181" s="594"/>
    </row>
    <row r="182" spans="1:11" ht="18.75">
      <c r="A182" s="198" t="s">
        <v>599</v>
      </c>
      <c r="B182" s="197" t="s">
        <v>600</v>
      </c>
      <c r="C182" s="407">
        <v>204.035</v>
      </c>
      <c r="D182" s="672">
        <v>204.035</v>
      </c>
      <c r="E182" s="157">
        <f t="shared" si="2"/>
        <v>100</v>
      </c>
      <c r="F182" s="594"/>
      <c r="K182" s="594"/>
    </row>
    <row r="183" spans="1:11" ht="18.75">
      <c r="A183" s="198" t="s">
        <v>601</v>
      </c>
      <c r="B183" s="197" t="s">
        <v>602</v>
      </c>
      <c r="C183" s="407">
        <v>199.501</v>
      </c>
      <c r="D183" s="672">
        <v>199.501</v>
      </c>
      <c r="E183" s="157">
        <f t="shared" si="2"/>
        <v>100</v>
      </c>
      <c r="F183" s="594"/>
      <c r="K183" s="594"/>
    </row>
    <row r="184" spans="1:11" ht="18.75">
      <c r="A184" s="198" t="s">
        <v>603</v>
      </c>
      <c r="B184" s="197" t="s">
        <v>604</v>
      </c>
      <c r="C184" s="407">
        <v>903.12800000000004</v>
      </c>
      <c r="D184" s="672">
        <v>903.12699999999995</v>
      </c>
      <c r="E184" s="157">
        <f t="shared" si="2"/>
        <v>99.999889273724207</v>
      </c>
      <c r="F184" s="594"/>
      <c r="K184" s="594"/>
    </row>
    <row r="185" spans="1:11" ht="18.75">
      <c r="A185" s="198" t="s">
        <v>605</v>
      </c>
      <c r="B185" s="197" t="s">
        <v>55</v>
      </c>
      <c r="C185" s="407">
        <v>1166.7360000000001</v>
      </c>
      <c r="D185" s="672">
        <v>1166.7360000000001</v>
      </c>
      <c r="E185" s="157">
        <f t="shared" si="2"/>
        <v>100</v>
      </c>
      <c r="F185" s="594"/>
      <c r="K185" s="594"/>
    </row>
    <row r="186" spans="1:11" ht="18.75">
      <c r="A186" s="198" t="s">
        <v>606</v>
      </c>
      <c r="B186" s="197" t="s">
        <v>56</v>
      </c>
      <c r="C186" s="407">
        <v>2197.64</v>
      </c>
      <c r="D186" s="672">
        <v>2197.6379999999999</v>
      </c>
      <c r="E186" s="157">
        <f t="shared" si="2"/>
        <v>99.999908993283697</v>
      </c>
      <c r="F186" s="594"/>
      <c r="K186" s="594"/>
    </row>
    <row r="187" spans="1:11" s="728" customFormat="1" ht="37.5">
      <c r="A187" s="183">
        <v>29</v>
      </c>
      <c r="B187" s="2" t="s">
        <v>458</v>
      </c>
      <c r="C187" s="409">
        <f>SUM(C189:C198)</f>
        <v>10046.808000000001</v>
      </c>
      <c r="D187" s="409">
        <f>SUM(D189:D198)</f>
        <v>10046.807000000001</v>
      </c>
      <c r="E187" s="156">
        <f t="shared" si="2"/>
        <v>99.999990046589915</v>
      </c>
      <c r="F187" s="726"/>
      <c r="G187" s="730"/>
      <c r="H187" s="731"/>
      <c r="I187" s="732"/>
      <c r="J187" s="733"/>
      <c r="K187" s="726"/>
    </row>
    <row r="188" spans="1:11" ht="18.75">
      <c r="A188" s="183"/>
      <c r="B188" s="197" t="s">
        <v>1</v>
      </c>
      <c r="C188" s="407"/>
      <c r="D188" s="672"/>
      <c r="E188" s="157"/>
      <c r="F188" s="594"/>
      <c r="K188" s="594"/>
    </row>
    <row r="189" spans="1:11" ht="18.75">
      <c r="A189" s="198" t="s">
        <v>226</v>
      </c>
      <c r="B189" s="197" t="s">
        <v>2</v>
      </c>
      <c r="C189" s="407">
        <v>765.61099999999999</v>
      </c>
      <c r="D189" s="672">
        <v>765.61</v>
      </c>
      <c r="E189" s="157">
        <f t="shared" si="2"/>
        <v>99.999869385366722</v>
      </c>
      <c r="F189" s="594"/>
      <c r="G189" s="696"/>
      <c r="K189" s="594"/>
    </row>
    <row r="190" spans="1:11" ht="18.75">
      <c r="A190" s="198" t="s">
        <v>227</v>
      </c>
      <c r="B190" s="197" t="s">
        <v>57</v>
      </c>
      <c r="C190" s="407">
        <v>1300.271</v>
      </c>
      <c r="D190" s="672">
        <v>1300.271</v>
      </c>
      <c r="E190" s="157">
        <f t="shared" si="2"/>
        <v>100</v>
      </c>
      <c r="F190" s="594"/>
      <c r="K190" s="594"/>
    </row>
    <row r="191" spans="1:11" ht="18.75">
      <c r="A191" s="198" t="s">
        <v>228</v>
      </c>
      <c r="B191" s="197" t="s">
        <v>58</v>
      </c>
      <c r="C191" s="407">
        <v>1408.0930000000001</v>
      </c>
      <c r="D191" s="672">
        <v>1408.0930000000001</v>
      </c>
      <c r="E191" s="157">
        <f t="shared" si="2"/>
        <v>100</v>
      </c>
      <c r="F191" s="594"/>
      <c r="K191" s="594"/>
    </row>
    <row r="192" spans="1:11" ht="18.75">
      <c r="A192" s="198" t="s">
        <v>229</v>
      </c>
      <c r="B192" s="197" t="s">
        <v>607</v>
      </c>
      <c r="C192" s="407">
        <v>869.20100000000002</v>
      </c>
      <c r="D192" s="672">
        <v>869.20100000000002</v>
      </c>
      <c r="E192" s="157">
        <f t="shared" si="2"/>
        <v>100</v>
      </c>
      <c r="F192" s="594"/>
      <c r="K192" s="594"/>
    </row>
    <row r="193" spans="1:11" ht="18.75">
      <c r="A193" s="198" t="s">
        <v>230</v>
      </c>
      <c r="B193" s="197" t="s">
        <v>59</v>
      </c>
      <c r="C193" s="407">
        <v>1274.4970000000001</v>
      </c>
      <c r="D193" s="672">
        <v>1274.4970000000001</v>
      </c>
      <c r="E193" s="157">
        <f t="shared" si="2"/>
        <v>100</v>
      </c>
      <c r="F193" s="594"/>
      <c r="K193" s="594"/>
    </row>
    <row r="194" spans="1:11" ht="18.75">
      <c r="A194" s="198" t="s">
        <v>231</v>
      </c>
      <c r="B194" s="197" t="s">
        <v>403</v>
      </c>
      <c r="C194" s="407">
        <v>644.44799999999998</v>
      </c>
      <c r="D194" s="672">
        <v>644.44799999999998</v>
      </c>
      <c r="E194" s="157">
        <f t="shared" si="2"/>
        <v>100</v>
      </c>
      <c r="F194" s="594"/>
      <c r="K194" s="594"/>
    </row>
    <row r="195" spans="1:11" ht="18.75">
      <c r="A195" s="198" t="s">
        <v>232</v>
      </c>
      <c r="B195" s="197" t="s">
        <v>608</v>
      </c>
      <c r="C195" s="407">
        <v>145</v>
      </c>
      <c r="D195" s="672">
        <v>145</v>
      </c>
      <c r="E195" s="157">
        <f t="shared" si="2"/>
        <v>100</v>
      </c>
      <c r="F195" s="594"/>
      <c r="K195" s="594"/>
    </row>
    <row r="196" spans="1:11" ht="18" customHeight="1">
      <c r="A196" s="198" t="s">
        <v>233</v>
      </c>
      <c r="B196" s="197" t="s">
        <v>60</v>
      </c>
      <c r="C196" s="407">
        <v>1757.9780000000001</v>
      </c>
      <c r="D196" s="672">
        <v>1757.9780000000001</v>
      </c>
      <c r="E196" s="157">
        <f t="shared" si="2"/>
        <v>100</v>
      </c>
      <c r="F196" s="594"/>
      <c r="K196" s="594"/>
    </row>
    <row r="197" spans="1:11" ht="18.75">
      <c r="A197" s="198" t="s">
        <v>609</v>
      </c>
      <c r="B197" s="197" t="s">
        <v>61</v>
      </c>
      <c r="C197" s="407">
        <v>481.35300000000001</v>
      </c>
      <c r="D197" s="672">
        <v>481.35300000000001</v>
      </c>
      <c r="E197" s="157">
        <f t="shared" si="2"/>
        <v>100</v>
      </c>
      <c r="F197" s="594"/>
      <c r="K197" s="594"/>
    </row>
    <row r="198" spans="1:11" ht="18.75">
      <c r="A198" s="198" t="s">
        <v>610</v>
      </c>
      <c r="B198" s="197" t="s">
        <v>447</v>
      </c>
      <c r="C198" s="407">
        <v>1400.356</v>
      </c>
      <c r="D198" s="672">
        <v>1400.356</v>
      </c>
      <c r="E198" s="157">
        <f t="shared" si="2"/>
        <v>100</v>
      </c>
      <c r="F198" s="594"/>
      <c r="K198" s="594"/>
    </row>
    <row r="199" spans="1:11" ht="18.75">
      <c r="A199" s="183">
        <v>30</v>
      </c>
      <c r="B199" s="196" t="s">
        <v>120</v>
      </c>
      <c r="C199" s="406">
        <f>SUM(C201:C201)</f>
        <v>1478.502</v>
      </c>
      <c r="D199" s="406">
        <f>SUM(D201:D201)</f>
        <v>1478.502</v>
      </c>
      <c r="E199" s="156">
        <f t="shared" si="2"/>
        <v>100</v>
      </c>
      <c r="F199" s="594"/>
      <c r="K199" s="594"/>
    </row>
    <row r="200" spans="1:11" ht="18.75">
      <c r="A200" s="183"/>
      <c r="B200" s="197" t="s">
        <v>1</v>
      </c>
      <c r="C200" s="407"/>
      <c r="D200" s="672"/>
      <c r="E200" s="157"/>
      <c r="F200" s="594"/>
      <c r="K200" s="594"/>
    </row>
    <row r="201" spans="1:11" ht="18.75">
      <c r="A201" s="198" t="s">
        <v>150</v>
      </c>
      <c r="B201" s="197" t="s">
        <v>611</v>
      </c>
      <c r="C201" s="407">
        <v>1478.502</v>
      </c>
      <c r="D201" s="672">
        <v>1478.502</v>
      </c>
      <c r="E201" s="157">
        <f t="shared" si="2"/>
        <v>100</v>
      </c>
      <c r="F201" s="594"/>
      <c r="K201" s="594"/>
    </row>
    <row r="202" spans="1:11" ht="18.75">
      <c r="A202" s="183">
        <v>31</v>
      </c>
      <c r="B202" s="196" t="s">
        <v>121</v>
      </c>
      <c r="C202" s="406">
        <f>SUM(C204:C207)</f>
        <v>5009.9980000000005</v>
      </c>
      <c r="D202" s="406">
        <f>SUM(D204:D207)</f>
        <v>5009.9980000000005</v>
      </c>
      <c r="E202" s="156">
        <f t="shared" si="2"/>
        <v>100</v>
      </c>
      <c r="F202" s="594"/>
      <c r="K202" s="594"/>
    </row>
    <row r="203" spans="1:11" ht="18.75">
      <c r="A203" s="183"/>
      <c r="B203" s="197" t="s">
        <v>1</v>
      </c>
      <c r="C203" s="407"/>
      <c r="D203" s="672"/>
      <c r="E203" s="157"/>
      <c r="F203" s="594"/>
      <c r="K203" s="594"/>
    </row>
    <row r="204" spans="1:11" ht="18.75">
      <c r="A204" s="198" t="s">
        <v>147</v>
      </c>
      <c r="B204" s="197" t="s">
        <v>2</v>
      </c>
      <c r="C204" s="407">
        <v>2347.2260000000001</v>
      </c>
      <c r="D204" s="407">
        <v>2347.2260000000001</v>
      </c>
      <c r="E204" s="157">
        <f t="shared" ref="E204:E256" si="3">D204/C204*100</f>
        <v>100</v>
      </c>
      <c r="F204" s="594"/>
      <c r="K204" s="594"/>
    </row>
    <row r="205" spans="1:11" ht="18.75">
      <c r="A205" s="198" t="s">
        <v>146</v>
      </c>
      <c r="B205" s="197" t="s">
        <v>515</v>
      </c>
      <c r="C205" s="407">
        <v>832.38</v>
      </c>
      <c r="D205" s="407">
        <v>832.38</v>
      </c>
      <c r="E205" s="157">
        <f t="shared" si="3"/>
        <v>100</v>
      </c>
      <c r="F205" s="594"/>
      <c r="K205" s="594"/>
    </row>
    <row r="206" spans="1:11" ht="18.75">
      <c r="A206" s="198" t="s">
        <v>148</v>
      </c>
      <c r="B206" s="197" t="s">
        <v>66</v>
      </c>
      <c r="C206" s="407">
        <v>118.878</v>
      </c>
      <c r="D206" s="407">
        <v>118.878</v>
      </c>
      <c r="E206" s="157">
        <f t="shared" si="3"/>
        <v>100</v>
      </c>
      <c r="F206" s="594"/>
      <c r="K206" s="594"/>
    </row>
    <row r="207" spans="1:11" ht="18.75">
      <c r="A207" s="198" t="s">
        <v>404</v>
      </c>
      <c r="B207" s="197" t="s">
        <v>67</v>
      </c>
      <c r="C207" s="407">
        <v>1711.5139999999999</v>
      </c>
      <c r="D207" s="407">
        <v>1711.5139999999999</v>
      </c>
      <c r="E207" s="157">
        <f t="shared" si="3"/>
        <v>100</v>
      </c>
      <c r="F207" s="594"/>
      <c r="K207" s="594"/>
    </row>
    <row r="208" spans="1:11" ht="18.75">
      <c r="A208" s="183">
        <v>32</v>
      </c>
      <c r="B208" s="196" t="s">
        <v>122</v>
      </c>
      <c r="C208" s="406">
        <f>SUM(C210:C211)</f>
        <v>2139.5119999999997</v>
      </c>
      <c r="D208" s="406">
        <f>SUM(D210:D211)</f>
        <v>2139.511</v>
      </c>
      <c r="E208" s="156">
        <f t="shared" si="3"/>
        <v>99.999953260369665</v>
      </c>
      <c r="F208" s="594"/>
      <c r="K208" s="594"/>
    </row>
    <row r="209" spans="1:11" ht="18.75">
      <c r="A209" s="183"/>
      <c r="B209" s="197" t="s">
        <v>1</v>
      </c>
      <c r="C209" s="407"/>
      <c r="D209" s="672"/>
      <c r="E209" s="157"/>
      <c r="F209" s="594"/>
      <c r="K209" s="594"/>
    </row>
    <row r="210" spans="1:11" ht="18.75">
      <c r="A210" s="198" t="s">
        <v>145</v>
      </c>
      <c r="B210" s="197" t="s">
        <v>2</v>
      </c>
      <c r="C210" s="407">
        <v>1289.5119999999999</v>
      </c>
      <c r="D210" s="672">
        <v>1289.511</v>
      </c>
      <c r="E210" s="157">
        <f t="shared" si="3"/>
        <v>99.999922451283894</v>
      </c>
      <c r="F210" s="594"/>
      <c r="G210" s="696"/>
      <c r="K210" s="594"/>
    </row>
    <row r="211" spans="1:11" ht="18.75">
      <c r="A211" s="198" t="s">
        <v>144</v>
      </c>
      <c r="B211" s="197" t="s">
        <v>70</v>
      </c>
      <c r="C211" s="407">
        <v>850</v>
      </c>
      <c r="D211" s="672">
        <v>850</v>
      </c>
      <c r="E211" s="157">
        <f t="shared" si="3"/>
        <v>100</v>
      </c>
      <c r="F211" s="594"/>
      <c r="K211" s="594"/>
    </row>
    <row r="212" spans="1:11" s="728" customFormat="1" ht="37.5">
      <c r="A212" s="183">
        <v>33</v>
      </c>
      <c r="B212" s="2" t="s">
        <v>679</v>
      </c>
      <c r="C212" s="409">
        <f>SUM(C214:C219)</f>
        <v>9970.7040000000015</v>
      </c>
      <c r="D212" s="409">
        <f>SUM(D214:D219)</f>
        <v>9970.7020000000011</v>
      </c>
      <c r="E212" s="156">
        <f t="shared" si="3"/>
        <v>99.999979941235836</v>
      </c>
      <c r="F212" s="726"/>
      <c r="G212" s="727"/>
      <c r="I212" s="729"/>
      <c r="K212" s="726"/>
    </row>
    <row r="213" spans="1:11" ht="18.75">
      <c r="A213" s="183"/>
      <c r="B213" s="197" t="s">
        <v>1</v>
      </c>
      <c r="C213" s="407"/>
      <c r="D213" s="672"/>
      <c r="E213" s="157"/>
      <c r="F213" s="594"/>
      <c r="K213" s="594"/>
    </row>
    <row r="214" spans="1:11" ht="18.75">
      <c r="A214" s="198" t="s">
        <v>143</v>
      </c>
      <c r="B214" s="197" t="s">
        <v>71</v>
      </c>
      <c r="C214" s="407">
        <v>1362.5029999999999</v>
      </c>
      <c r="D214" s="672">
        <v>1362.5029999999999</v>
      </c>
      <c r="E214" s="157">
        <f t="shared" si="3"/>
        <v>100</v>
      </c>
      <c r="F214" s="594"/>
      <c r="G214" s="696"/>
      <c r="K214" s="594"/>
    </row>
    <row r="215" spans="1:11" ht="18.75">
      <c r="A215" s="198" t="s">
        <v>68</v>
      </c>
      <c r="B215" s="197" t="s">
        <v>523</v>
      </c>
      <c r="C215" s="407">
        <v>416.25799999999998</v>
      </c>
      <c r="D215" s="672">
        <v>416.25799999999998</v>
      </c>
      <c r="E215" s="157">
        <f t="shared" si="3"/>
        <v>100</v>
      </c>
      <c r="F215" s="594"/>
      <c r="K215" s="594"/>
    </row>
    <row r="216" spans="1:11" ht="18.75">
      <c r="A216" s="198" t="s">
        <v>142</v>
      </c>
      <c r="B216" s="197" t="s">
        <v>72</v>
      </c>
      <c r="C216" s="407">
        <v>1674.002</v>
      </c>
      <c r="D216" s="672">
        <v>1674.001</v>
      </c>
      <c r="E216" s="157">
        <f t="shared" si="3"/>
        <v>99.999940262914862</v>
      </c>
      <c r="F216" s="594"/>
      <c r="K216" s="594"/>
    </row>
    <row r="217" spans="1:11" ht="18.75">
      <c r="A217" s="198" t="s">
        <v>141</v>
      </c>
      <c r="B217" s="197" t="s">
        <v>73</v>
      </c>
      <c r="C217" s="407">
        <v>1741.152</v>
      </c>
      <c r="D217" s="672">
        <v>1741.152</v>
      </c>
      <c r="E217" s="157">
        <f t="shared" si="3"/>
        <v>100</v>
      </c>
      <c r="F217" s="594"/>
      <c r="K217" s="594"/>
    </row>
    <row r="218" spans="1:11" ht="18.75">
      <c r="A218" s="198" t="s">
        <v>408</v>
      </c>
      <c r="B218" s="197" t="s">
        <v>74</v>
      </c>
      <c r="C218" s="407">
        <v>4282.3379999999997</v>
      </c>
      <c r="D218" s="672">
        <v>4282.3379999999997</v>
      </c>
      <c r="E218" s="157">
        <f t="shared" si="3"/>
        <v>100</v>
      </c>
      <c r="F218" s="594"/>
      <c r="K218" s="594"/>
    </row>
    <row r="219" spans="1:11" ht="18.75">
      <c r="A219" s="198" t="s">
        <v>409</v>
      </c>
      <c r="B219" s="197" t="s">
        <v>424</v>
      </c>
      <c r="C219" s="407">
        <v>494.45100000000002</v>
      </c>
      <c r="D219" s="672">
        <v>494.45</v>
      </c>
      <c r="E219" s="157">
        <f t="shared" si="3"/>
        <v>99.999797755490434</v>
      </c>
      <c r="F219" s="594"/>
      <c r="K219" s="594"/>
    </row>
    <row r="220" spans="1:11" ht="19.5" customHeight="1">
      <c r="A220" s="183">
        <v>34</v>
      </c>
      <c r="B220" s="196" t="s">
        <v>124</v>
      </c>
      <c r="C220" s="406">
        <f>SUM(C222:C226)</f>
        <v>4511.6630000000005</v>
      </c>
      <c r="D220" s="406">
        <f>SUM(D222:D226)</f>
        <v>4299.8220000000001</v>
      </c>
      <c r="E220" s="156">
        <f t="shared" si="3"/>
        <v>95.304591677170919</v>
      </c>
      <c r="F220" s="594"/>
      <c r="K220" s="594"/>
    </row>
    <row r="221" spans="1:11" ht="18.75">
      <c r="A221" s="183"/>
      <c r="B221" s="197" t="s">
        <v>1</v>
      </c>
      <c r="C221" s="407"/>
      <c r="D221" s="672"/>
      <c r="E221" s="157"/>
      <c r="F221" s="594"/>
      <c r="K221" s="594"/>
    </row>
    <row r="222" spans="1:11" ht="18.75">
      <c r="A222" s="198" t="s">
        <v>140</v>
      </c>
      <c r="B222" s="197" t="s">
        <v>2</v>
      </c>
      <c r="C222" s="407">
        <v>1137.557</v>
      </c>
      <c r="D222" s="672">
        <v>1137.557</v>
      </c>
      <c r="E222" s="157">
        <f t="shared" si="3"/>
        <v>100</v>
      </c>
      <c r="F222" s="594"/>
      <c r="G222" s="696"/>
      <c r="K222" s="594"/>
    </row>
    <row r="223" spans="1:11" ht="18.75">
      <c r="A223" s="198" t="s">
        <v>139</v>
      </c>
      <c r="B223" s="197" t="s">
        <v>410</v>
      </c>
      <c r="C223" s="407">
        <v>1324.7190000000001</v>
      </c>
      <c r="D223" s="672">
        <v>1324.7190000000001</v>
      </c>
      <c r="E223" s="157">
        <f t="shared" si="3"/>
        <v>100</v>
      </c>
      <c r="F223" s="594"/>
      <c r="K223" s="594"/>
    </row>
    <row r="224" spans="1:11" ht="18.75">
      <c r="A224" s="198" t="s">
        <v>138</v>
      </c>
      <c r="B224" s="197" t="s">
        <v>411</v>
      </c>
      <c r="C224" s="407">
        <v>353.68599999999998</v>
      </c>
      <c r="D224" s="672">
        <v>353.68599999999998</v>
      </c>
      <c r="E224" s="157">
        <f t="shared" si="3"/>
        <v>100</v>
      </c>
      <c r="F224" s="594"/>
      <c r="K224" s="594"/>
    </row>
    <row r="225" spans="1:11" ht="18.75">
      <c r="A225" s="198" t="s">
        <v>137</v>
      </c>
      <c r="B225" s="197" t="s">
        <v>413</v>
      </c>
      <c r="C225" s="407">
        <v>211.839</v>
      </c>
      <c r="D225" s="672"/>
      <c r="E225" s="157">
        <f t="shared" si="3"/>
        <v>0</v>
      </c>
      <c r="F225" s="594"/>
      <c r="K225" s="594"/>
    </row>
    <row r="226" spans="1:11" ht="18.75">
      <c r="A226" s="198" t="s">
        <v>136</v>
      </c>
      <c r="B226" s="197" t="s">
        <v>75</v>
      </c>
      <c r="C226" s="407">
        <v>1483.8620000000001</v>
      </c>
      <c r="D226" s="672">
        <v>1483.86</v>
      </c>
      <c r="E226" s="157">
        <f t="shared" si="3"/>
        <v>99.999865216576737</v>
      </c>
      <c r="F226" s="594"/>
      <c r="K226" s="594"/>
    </row>
    <row r="227" spans="1:11" ht="18.75">
      <c r="A227" s="183">
        <v>35</v>
      </c>
      <c r="B227" s="196" t="s">
        <v>125</v>
      </c>
      <c r="C227" s="406">
        <f>SUM(C229:C234)</f>
        <v>6314.7789999999995</v>
      </c>
      <c r="D227" s="406">
        <f>SUM(D229:D234)</f>
        <v>6314.7779999999993</v>
      </c>
      <c r="E227" s="156">
        <f t="shared" si="3"/>
        <v>99.999984164133053</v>
      </c>
      <c r="F227" s="594"/>
      <c r="K227" s="594"/>
    </row>
    <row r="228" spans="1:11" ht="18.75">
      <c r="A228" s="183"/>
      <c r="B228" s="197" t="s">
        <v>1</v>
      </c>
      <c r="C228" s="407"/>
      <c r="D228" s="672"/>
      <c r="E228" s="157"/>
      <c r="F228" s="594"/>
      <c r="K228" s="594"/>
    </row>
    <row r="229" spans="1:11" ht="18.75">
      <c r="A229" s="183" t="s">
        <v>135</v>
      </c>
      <c r="B229" s="197" t="s">
        <v>2</v>
      </c>
      <c r="C229" s="407">
        <v>2323.1750000000002</v>
      </c>
      <c r="D229" s="672">
        <v>2323.174</v>
      </c>
      <c r="E229" s="157">
        <f t="shared" si="3"/>
        <v>99.999956955459652</v>
      </c>
      <c r="F229" s="594"/>
      <c r="G229" s="697"/>
      <c r="K229" s="594"/>
    </row>
    <row r="230" spans="1:11" ht="18.75">
      <c r="A230" s="183" t="s">
        <v>134</v>
      </c>
      <c r="B230" s="197" t="s">
        <v>414</v>
      </c>
      <c r="C230" s="407">
        <v>576.13900000000001</v>
      </c>
      <c r="D230" s="672">
        <v>576.13900000000001</v>
      </c>
      <c r="E230" s="157">
        <f t="shared" si="3"/>
        <v>100</v>
      </c>
      <c r="F230" s="594"/>
      <c r="K230" s="594"/>
    </row>
    <row r="231" spans="1:11" ht="18.75">
      <c r="A231" s="183" t="s">
        <v>133</v>
      </c>
      <c r="B231" s="197" t="s">
        <v>612</v>
      </c>
      <c r="C231" s="407">
        <v>158.131</v>
      </c>
      <c r="D231" s="672">
        <v>158.131</v>
      </c>
      <c r="E231" s="157">
        <f t="shared" si="3"/>
        <v>100</v>
      </c>
      <c r="F231" s="594"/>
      <c r="K231" s="594"/>
    </row>
    <row r="232" spans="1:11" ht="18.75">
      <c r="A232" s="183" t="s">
        <v>613</v>
      </c>
      <c r="B232" s="197" t="s">
        <v>614</v>
      </c>
      <c r="C232" s="407">
        <v>1494.556</v>
      </c>
      <c r="D232" s="672">
        <v>1494.556</v>
      </c>
      <c r="E232" s="157">
        <f t="shared" si="3"/>
        <v>100</v>
      </c>
      <c r="F232" s="594"/>
      <c r="K232" s="594"/>
    </row>
    <row r="233" spans="1:11" ht="18.75">
      <c r="A233" s="183" t="s">
        <v>615</v>
      </c>
      <c r="B233" s="197" t="s">
        <v>616</v>
      </c>
      <c r="C233" s="407">
        <v>1100.4849999999999</v>
      </c>
      <c r="D233" s="672">
        <v>1100.4849999999999</v>
      </c>
      <c r="E233" s="157">
        <f t="shared" si="3"/>
        <v>100</v>
      </c>
      <c r="F233" s="594"/>
      <c r="K233" s="594"/>
    </row>
    <row r="234" spans="1:11" ht="18.75">
      <c r="A234" s="183" t="s">
        <v>617</v>
      </c>
      <c r="B234" s="197" t="s">
        <v>76</v>
      </c>
      <c r="C234" s="407">
        <v>662.29300000000001</v>
      </c>
      <c r="D234" s="672">
        <v>662.29300000000001</v>
      </c>
      <c r="E234" s="157">
        <f t="shared" si="3"/>
        <v>100</v>
      </c>
      <c r="F234" s="594"/>
      <c r="K234" s="594"/>
    </row>
    <row r="235" spans="1:11" ht="18.75">
      <c r="A235" s="183">
        <v>36</v>
      </c>
      <c r="B235" s="196" t="s">
        <v>126</v>
      </c>
      <c r="C235" s="406">
        <f>SUM(C237:C243)</f>
        <v>4881.0199999999995</v>
      </c>
      <c r="D235" s="406">
        <f>SUM(D237:D243)</f>
        <v>4881.018</v>
      </c>
      <c r="E235" s="156">
        <f t="shared" si="3"/>
        <v>99.999959024957903</v>
      </c>
      <c r="F235" s="594"/>
      <c r="K235" s="594"/>
    </row>
    <row r="236" spans="1:11" ht="18.75">
      <c r="A236" s="183"/>
      <c r="B236" s="197" t="s">
        <v>1</v>
      </c>
      <c r="C236" s="407"/>
      <c r="D236" s="672"/>
      <c r="E236" s="157"/>
      <c r="F236" s="594"/>
      <c r="K236" s="594"/>
    </row>
    <row r="237" spans="1:11" ht="18.75">
      <c r="A237" s="198" t="s">
        <v>132</v>
      </c>
      <c r="B237" s="197" t="s">
        <v>354</v>
      </c>
      <c r="C237" s="407">
        <v>348.61599999999999</v>
      </c>
      <c r="D237" s="672">
        <v>348.61500000000001</v>
      </c>
      <c r="E237" s="157">
        <f t="shared" si="3"/>
        <v>99.999713151433099</v>
      </c>
      <c r="F237" s="594"/>
      <c r="G237" s="696"/>
      <c r="K237" s="594"/>
    </row>
    <row r="238" spans="1:11" ht="18.75">
      <c r="A238" s="198" t="s">
        <v>131</v>
      </c>
      <c r="B238" s="197" t="s">
        <v>77</v>
      </c>
      <c r="C238" s="407">
        <v>133.40600000000001</v>
      </c>
      <c r="D238" s="672">
        <v>133.40600000000001</v>
      </c>
      <c r="E238" s="157">
        <f t="shared" si="3"/>
        <v>100</v>
      </c>
      <c r="F238" s="594"/>
      <c r="K238" s="594"/>
    </row>
    <row r="239" spans="1:11" ht="18.75">
      <c r="A239" s="198" t="s">
        <v>130</v>
      </c>
      <c r="B239" s="197" t="s">
        <v>78</v>
      </c>
      <c r="C239" s="407">
        <v>468.51299999999998</v>
      </c>
      <c r="D239" s="672">
        <v>468.512</v>
      </c>
      <c r="E239" s="157">
        <f t="shared" si="3"/>
        <v>99.999786558750785</v>
      </c>
      <c r="F239" s="594"/>
      <c r="K239" s="594"/>
    </row>
    <row r="240" spans="1:11" ht="18.75">
      <c r="A240" s="198" t="s">
        <v>415</v>
      </c>
      <c r="B240" s="197" t="s">
        <v>79</v>
      </c>
      <c r="C240" s="407">
        <v>399.84399999999999</v>
      </c>
      <c r="D240" s="672">
        <v>399.84399999999999</v>
      </c>
      <c r="E240" s="157">
        <f t="shared" si="3"/>
        <v>100</v>
      </c>
      <c r="F240" s="594"/>
      <c r="K240" s="594"/>
    </row>
    <row r="241" spans="1:11" ht="18.75">
      <c r="A241" s="198" t="s">
        <v>416</v>
      </c>
      <c r="B241" s="197" t="s">
        <v>355</v>
      </c>
      <c r="C241" s="407">
        <v>405.79199999999997</v>
      </c>
      <c r="D241" s="672">
        <v>405.79199999999997</v>
      </c>
      <c r="E241" s="157">
        <f t="shared" si="3"/>
        <v>100</v>
      </c>
      <c r="F241" s="594"/>
      <c r="K241" s="594"/>
    </row>
    <row r="242" spans="1:11" ht="18.75">
      <c r="A242" s="198" t="s">
        <v>417</v>
      </c>
      <c r="B242" s="197" t="s">
        <v>80</v>
      </c>
      <c r="C242" s="407">
        <v>591.25099999999998</v>
      </c>
      <c r="D242" s="463">
        <v>591.25099999999998</v>
      </c>
      <c r="E242" s="157">
        <f t="shared" si="3"/>
        <v>100</v>
      </c>
      <c r="F242" s="594"/>
      <c r="K242" s="594"/>
    </row>
    <row r="243" spans="1:11" ht="18.75">
      <c r="A243" s="198" t="s">
        <v>418</v>
      </c>
      <c r="B243" s="197" t="s">
        <v>81</v>
      </c>
      <c r="C243" s="407">
        <v>2533.598</v>
      </c>
      <c r="D243" s="672">
        <v>2533.598</v>
      </c>
      <c r="E243" s="157">
        <f t="shared" si="3"/>
        <v>100</v>
      </c>
      <c r="F243" s="594"/>
      <c r="K243" s="594"/>
    </row>
    <row r="244" spans="1:11" ht="18.75">
      <c r="A244" s="183">
        <v>37</v>
      </c>
      <c r="B244" s="196" t="s">
        <v>127</v>
      </c>
      <c r="C244" s="406">
        <f>SUM(C246:C249)</f>
        <v>2336.3160000000003</v>
      </c>
      <c r="D244" s="406">
        <f>SUM(D246:D249)</f>
        <v>2336.3139999999999</v>
      </c>
      <c r="E244" s="156">
        <f t="shared" si="3"/>
        <v>99.99991439514173</v>
      </c>
      <c r="F244" s="594"/>
      <c r="K244" s="594"/>
    </row>
    <row r="245" spans="1:11" ht="18.75">
      <c r="A245" s="183"/>
      <c r="B245" s="197" t="s">
        <v>1</v>
      </c>
      <c r="C245" s="407"/>
      <c r="D245" s="672"/>
      <c r="E245" s="157"/>
      <c r="F245" s="594"/>
      <c r="K245" s="594"/>
    </row>
    <row r="246" spans="1:11" ht="18.75">
      <c r="A246" s="198" t="s">
        <v>129</v>
      </c>
      <c r="B246" s="197" t="s">
        <v>618</v>
      </c>
      <c r="C246" s="407">
        <v>250.65100000000001</v>
      </c>
      <c r="D246" s="672">
        <v>250.65</v>
      </c>
      <c r="E246" s="157">
        <f t="shared" si="3"/>
        <v>99.99960103889471</v>
      </c>
      <c r="F246" s="594"/>
      <c r="G246" s="696"/>
      <c r="K246" s="594"/>
    </row>
    <row r="247" spans="1:11" ht="18.75">
      <c r="A247" s="198" t="s">
        <v>128</v>
      </c>
      <c r="B247" s="197" t="s">
        <v>437</v>
      </c>
      <c r="C247" s="407">
        <v>1001.098</v>
      </c>
      <c r="D247" s="672">
        <v>1001.098</v>
      </c>
      <c r="E247" s="157">
        <f t="shared" si="3"/>
        <v>100</v>
      </c>
      <c r="F247" s="594"/>
      <c r="K247" s="594"/>
    </row>
    <row r="248" spans="1:11" ht="18.75">
      <c r="A248" s="198" t="s">
        <v>619</v>
      </c>
      <c r="B248" s="197" t="s">
        <v>419</v>
      </c>
      <c r="C248" s="407">
        <v>515.68899999999996</v>
      </c>
      <c r="D248" s="672">
        <v>515.68899999999996</v>
      </c>
      <c r="E248" s="157">
        <f t="shared" si="3"/>
        <v>100</v>
      </c>
      <c r="F248" s="594"/>
      <c r="K248" s="594"/>
    </row>
    <row r="249" spans="1:11" ht="18.75">
      <c r="A249" s="198" t="s">
        <v>620</v>
      </c>
      <c r="B249" s="197" t="s">
        <v>83</v>
      </c>
      <c r="C249" s="407">
        <v>568.87800000000004</v>
      </c>
      <c r="D249" s="672">
        <v>568.87699999999995</v>
      </c>
      <c r="E249" s="157">
        <f t="shared" si="3"/>
        <v>99.99982421538536</v>
      </c>
      <c r="F249" s="594"/>
      <c r="K249" s="594"/>
    </row>
    <row r="250" spans="1:11" ht="18.75">
      <c r="A250" s="198" t="s">
        <v>242</v>
      </c>
      <c r="B250" s="196" t="s">
        <v>237</v>
      </c>
      <c r="C250" s="406">
        <v>331.75799999999998</v>
      </c>
      <c r="D250" s="406">
        <v>331.75799999999998</v>
      </c>
      <c r="E250" s="156">
        <f t="shared" si="3"/>
        <v>100</v>
      </c>
      <c r="F250" s="594"/>
      <c r="K250" s="594"/>
    </row>
    <row r="251" spans="1:11" ht="18.75">
      <c r="A251" s="183">
        <v>39</v>
      </c>
      <c r="B251" s="196" t="s">
        <v>84</v>
      </c>
      <c r="C251" s="406">
        <v>17264.788</v>
      </c>
      <c r="D251" s="406">
        <v>16326.903</v>
      </c>
      <c r="E251" s="156">
        <f t="shared" si="3"/>
        <v>94.567642533461751</v>
      </c>
      <c r="F251" s="594"/>
      <c r="K251" s="594"/>
    </row>
    <row r="252" spans="1:11" ht="18.75">
      <c r="A252" s="183">
        <v>40</v>
      </c>
      <c r="B252" s="196" t="s">
        <v>85</v>
      </c>
      <c r="C252" s="406">
        <v>6625.1170000000002</v>
      </c>
      <c r="D252" s="406">
        <v>6625.1130000000003</v>
      </c>
      <c r="E252" s="156">
        <f t="shared" si="3"/>
        <v>99.999939623707775</v>
      </c>
      <c r="F252" s="594"/>
      <c r="K252" s="594"/>
    </row>
    <row r="253" spans="1:11" ht="18.75">
      <c r="A253" s="183">
        <v>41</v>
      </c>
      <c r="B253" s="196" t="s">
        <v>86</v>
      </c>
      <c r="C253" s="406">
        <v>585.78899999999999</v>
      </c>
      <c r="D253" s="406">
        <v>585.78899999999999</v>
      </c>
      <c r="E253" s="156">
        <f t="shared" si="3"/>
        <v>100</v>
      </c>
      <c r="F253" s="594"/>
      <c r="K253" s="594"/>
    </row>
    <row r="254" spans="1:11" ht="18.75">
      <c r="A254" s="183">
        <v>42</v>
      </c>
      <c r="B254" s="196" t="s">
        <v>87</v>
      </c>
      <c r="C254" s="406">
        <v>12858.395</v>
      </c>
      <c r="D254" s="406">
        <v>12051.790999999999</v>
      </c>
      <c r="E254" s="156">
        <f t="shared" si="3"/>
        <v>93.727024251471505</v>
      </c>
      <c r="F254" s="594"/>
      <c r="K254" s="594"/>
    </row>
    <row r="255" spans="1:11" ht="18.75">
      <c r="A255" s="183">
        <v>43</v>
      </c>
      <c r="B255" s="196" t="s">
        <v>88</v>
      </c>
      <c r="C255" s="406">
        <v>13414.056</v>
      </c>
      <c r="D255" s="406">
        <v>13337.200999999999</v>
      </c>
      <c r="E255" s="156">
        <f t="shared" si="3"/>
        <v>99.427056216255536</v>
      </c>
      <c r="F255" s="594"/>
      <c r="K255" s="594"/>
    </row>
    <row r="256" spans="1:11" ht="18.75">
      <c r="A256" s="197"/>
      <c r="B256" s="197" t="s">
        <v>89</v>
      </c>
      <c r="C256" s="408">
        <f>C10+C15+C20+C26+C30+C42+C49+C56+C61+C65+C73+C80+C88+C93+C98+C106+C111+C114+C119+C122+C127+C135+C141+C144+C153+C160+C167+C171+C187+C199+C202+C208+C212+C220+C227+C235+C244+C250+C251+C252+C253+C254+C255</f>
        <v>208566.1</v>
      </c>
      <c r="D256" s="408">
        <f>D10+D15+D20+D26+D30+D42+D49+D56+D61+D65+D73+D80+D88+D93+D98+D106+D111+D114+D119+D122+D127+D135+D141+D144+D153+D160+D167+D171+D187+D199+D202+D208+D212+D220+D227+D235+D244+D250+D251+D252+D253+D254+D255</f>
        <v>205387.1</v>
      </c>
      <c r="E256" s="157">
        <f t="shared" si="3"/>
        <v>98.475782977195237</v>
      </c>
      <c r="F256" s="594"/>
    </row>
    <row r="257" spans="1:5" ht="23.25" customHeight="1">
      <c r="A257" s="919" t="s">
        <v>92</v>
      </c>
      <c r="B257" s="919"/>
      <c r="C257" s="919"/>
      <c r="D257" s="920"/>
      <c r="E257" s="920"/>
    </row>
    <row r="260" spans="1:5" ht="18.75">
      <c r="B260" s="682"/>
      <c r="C260" s="593"/>
      <c r="D260" s="594"/>
    </row>
    <row r="262" spans="1:5">
      <c r="D262" s="597"/>
    </row>
  </sheetData>
  <autoFilter ref="A8:K8"/>
  <customSheetViews>
    <customSheetView guid="{4165943C-756F-4CCF-9247-CE2CFD5C8A6E}" showPageBreaks="1" printArea="1">
      <pane ySplit="5" topLeftCell="A15" activePane="bottomLeft" state="frozen"/>
      <selection pane="bottomLeft" activeCell="B19" sqref="B19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1"/>
      <headerFooter differentFirst="1">
        <oddHeader>&amp;C&amp;P</oddHeader>
      </headerFooter>
    </customSheetView>
    <customSheetView guid="{ACD9C512-63C9-4003-B6FE-104619FB99E9}" showPageBreaks="1">
      <pane ySplit="5" topLeftCell="A228" activePane="bottomLeft" state="frozen"/>
      <selection pane="bottomLeft" activeCell="D25" sqref="D25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2"/>
      <headerFooter differentFirst="1">
        <oddHeader>&amp;C&amp;P</oddHeader>
      </headerFooter>
    </customSheetView>
    <customSheetView guid="{B576D719-61CB-4288-93D5-A83B12AD9238}" showPageBreaks="1" printArea="1">
      <pane ySplit="5" topLeftCell="A222" activePane="bottomLeft" state="frozen"/>
      <selection pane="bottomLeft" activeCell="A2" sqref="A2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3"/>
      <headerFooter differentFirst="1">
        <oddHeader>&amp;C&amp;P</oddHeader>
      </headerFooter>
    </customSheetView>
    <customSheetView guid="{9FFDC49B-567C-47F9-93E0-A54EE725B9D9}">
      <pane ySplit="5" topLeftCell="A6" activePane="bottomLeft" state="frozen"/>
      <selection pane="bottomLeft" activeCell="C10" sqref="C10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4"/>
      <headerFooter differentFirst="1">
        <oddHeader>&amp;C&amp;P</oddHeader>
      </headerFooter>
    </customSheetView>
    <customSheetView guid="{B9701563-F2EF-4C17-B079-4522B0CA7DD0}" showPageBreaks="1">
      <pane ySplit="5" topLeftCell="A249" activePane="bottomLeft" state="frozen"/>
      <selection pane="bottomLeft" activeCell="A4" sqref="A4:E4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5"/>
      <headerFooter differentFirst="1">
        <oddHeader>&amp;C&amp;P</oddHeader>
      </headerFooter>
    </customSheetView>
    <customSheetView guid="{EC5ECEBF-80FC-40BF-929A-770EFCFFC9BA}" showPageBreaks="1">
      <pane ySplit="5" topLeftCell="A6" activePane="bottomLeft" state="frozen"/>
      <selection pane="bottomLeft" activeCell="C10" sqref="C10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6"/>
      <headerFooter differentFirst="1">
        <oddHeader>&amp;C&amp;P</oddHeader>
      </headerFooter>
    </customSheetView>
    <customSheetView guid="{6F7F94C3-6637-4894-B83A-C8AF9202C62B}" showPageBreaks="1" showAutoFilter="1">
      <selection activeCell="A3" sqref="A3:E3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7"/>
      <headerFooter differentFirst="1">
        <oddHeader>&amp;C&amp;P</oddHeader>
      </headerFooter>
      <autoFilter ref="A5:E234"/>
    </customSheetView>
    <customSheetView guid="{5C07212E-82C1-4D83-BD39-AC2BD6D97870}" showPageBreaks="1">
      <pane ySplit="5" topLeftCell="A6" activePane="bottomLeft" state="frozen"/>
      <selection pane="bottomLeft" activeCell="H16" sqref="H16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8"/>
      <headerFooter differentFirst="1">
        <oddHeader>&amp;C&amp;P</oddHeader>
      </headerFooter>
    </customSheetView>
    <customSheetView guid="{D3711D91-0EFF-403F-B1CB-699C878CEC92}" showPageBreaks="1">
      <pane ySplit="5" topLeftCell="A6" activePane="bottomLeft" state="frozen"/>
      <selection pane="bottomLeft" activeCell="C10" sqref="C10"/>
      <pageMargins left="0.78740157480314965" right="0.31496062992125984" top="0.74803149606299213" bottom="0.51181102362204722" header="0.31496062992125984" footer="0.51181102362204722"/>
      <pageSetup paperSize="9" scale="97" fitToHeight="0" orientation="portrait" r:id="rId9"/>
      <headerFooter differentFirst="1">
        <oddHeader>&amp;C&amp;P</oddHeader>
      </headerFooter>
    </customSheetView>
  </customSheetViews>
  <mergeCells count="4">
    <mergeCell ref="A257:E257"/>
    <mergeCell ref="B5:C5"/>
    <mergeCell ref="A6:E6"/>
    <mergeCell ref="A7:E7"/>
  </mergeCells>
  <pageMargins left="0.86614173228346458" right="0.39370078740157483" top="0.9055118110236221" bottom="0.59055118110236227" header="0.43307086614173229" footer="0.31496062992125984"/>
  <pageSetup paperSize="9" scale="98" fitToHeight="10" orientation="portrait" r:id="rId10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56</vt:i4>
      </vt:variant>
      <vt:variant>
        <vt:lpstr>Именованные диапазоны</vt:lpstr>
      </vt:variant>
      <vt:variant>
        <vt:i4>28</vt:i4>
      </vt:variant>
    </vt:vector>
  </HeadingPairs>
  <TitlesOfParts>
    <vt:vector size="84" baseType="lpstr">
      <vt:lpstr>создание доп.мест</vt:lpstr>
      <vt:lpstr>сел мест усл для физ-ры</vt:lpstr>
      <vt:lpstr>питание в лагерях</vt:lpstr>
      <vt:lpstr>жилье мол.семьи</vt:lpstr>
      <vt:lpstr>МТБ культуры</vt:lpstr>
      <vt:lpstr>поддержка культуры</vt:lpstr>
      <vt:lpstr>Физ-ра</vt:lpstr>
      <vt:lpstr>Спорт-техн.об-е</vt:lpstr>
      <vt:lpstr>ппми</vt:lpstr>
      <vt:lpstr>газификация</vt:lpstr>
      <vt:lpstr>дороги</vt:lpstr>
      <vt:lpstr>охрана</vt:lpstr>
      <vt:lpstr>ТКО</vt:lpstr>
      <vt:lpstr>предприн-во</vt:lpstr>
      <vt:lpstr>сельские дороги</vt:lpstr>
      <vt:lpstr>невостр. земли</vt:lpstr>
      <vt:lpstr>связь</vt:lpstr>
      <vt:lpstr>Повышение ОТ</vt:lpstr>
      <vt:lpstr>Терплан-е</vt:lpstr>
      <vt:lpstr>Вода</vt:lpstr>
      <vt:lpstr>новые места</vt:lpstr>
      <vt:lpstr>гор.среда</vt:lpstr>
      <vt:lpstr>доп.места до 7 лет</vt:lpstr>
      <vt:lpstr>24 дост.среда</vt:lpstr>
      <vt:lpstr>Инжен.инфр-ра</vt:lpstr>
      <vt:lpstr>Кадастр</vt:lpstr>
      <vt:lpstr>стим-е жил.стр-ва</vt:lpstr>
      <vt:lpstr>предписание надзорных органов</vt:lpstr>
      <vt:lpstr>переселение</vt:lpstr>
      <vt:lpstr>КЧ-стр-во дорог</vt:lpstr>
      <vt:lpstr>ВП ремонт улиц</vt:lpstr>
      <vt:lpstr>дороги-моногорода</vt:lpstr>
      <vt:lpstr>ВП ремонт школ</vt:lpstr>
      <vt:lpstr>подготовка к зим</vt:lpstr>
      <vt:lpstr>приобр-е школы</vt:lpstr>
      <vt:lpstr>субсидия на выравн</vt:lpstr>
      <vt:lpstr>ясли</vt:lpstr>
      <vt:lpstr>иные мбт высокое кач-во образ</vt:lpstr>
      <vt:lpstr>иные мбт содействие развитию</vt:lpstr>
      <vt:lpstr>Дорожная сеть</vt:lpstr>
      <vt:lpstr>самообложение</vt:lpstr>
      <vt:lpstr>стимулирование доходы</vt:lpstr>
      <vt:lpstr>Народный бюджет</vt:lpstr>
      <vt:lpstr>Киров Безоп.ДД</vt:lpstr>
      <vt:lpstr>Безоп.ДД</vt:lpstr>
      <vt:lpstr>иные мбт путепровод</vt:lpstr>
      <vt:lpstr>дотация ЗАТО особ режим</vt:lpstr>
      <vt:lpstr>Ремонт.учр.культ.</vt:lpstr>
      <vt:lpstr>Мазут</vt:lpstr>
      <vt:lpstr>иные трансп.инф-ра</vt:lpstr>
      <vt:lpstr>Советск-малые города</vt:lpstr>
      <vt:lpstr>Центр-я бухг.</vt:lpstr>
      <vt:lpstr>иные памятники</vt:lpstr>
      <vt:lpstr>доп.работы</vt:lpstr>
      <vt:lpstr>Рез.фонд2019</vt:lpstr>
      <vt:lpstr>Лист1</vt:lpstr>
      <vt:lpstr>'24 дост.среда'!Заголовки_для_печати</vt:lpstr>
      <vt:lpstr>Вода!Заголовки_для_печати</vt:lpstr>
      <vt:lpstr>гор.среда!Заголовки_для_печати</vt:lpstr>
      <vt:lpstr>дороги!Заголовки_для_печати</vt:lpstr>
      <vt:lpstr>'дороги-моногорода'!Заголовки_для_печати</vt:lpstr>
      <vt:lpstr>'иные мбт высокое кач-во образ'!Заголовки_для_печати</vt:lpstr>
      <vt:lpstr>'иные мбт содействие развитию'!Заголовки_для_печати</vt:lpstr>
      <vt:lpstr>'МТБ культуры'!Заголовки_для_печати</vt:lpstr>
      <vt:lpstr>'Народный бюджет'!Заголовки_для_печати</vt:lpstr>
      <vt:lpstr>'невостр. земли'!Заголовки_для_печати</vt:lpstr>
      <vt:lpstr>переселение!Заголовки_для_печати</vt:lpstr>
      <vt:lpstr>'питание в лагерях'!Заголовки_для_печати</vt:lpstr>
      <vt:lpstr>'Повышение ОТ'!Заголовки_для_печати</vt:lpstr>
      <vt:lpstr>'подготовка к зим'!Заголовки_для_печати</vt:lpstr>
      <vt:lpstr>'поддержка культуры'!Заголовки_для_печати</vt:lpstr>
      <vt:lpstr>ппми!Заголовки_для_печати</vt:lpstr>
      <vt:lpstr>'предписание надзорных органов'!Заголовки_для_печати</vt:lpstr>
      <vt:lpstr>самообложение!Заголовки_для_печати</vt:lpstr>
      <vt:lpstr>'Советск-малые города'!Заголовки_для_печати</vt:lpstr>
      <vt:lpstr>'создание доп.мест'!Заголовки_для_печати</vt:lpstr>
      <vt:lpstr>'стимулирование доходы'!Заголовки_для_печати</vt:lpstr>
      <vt:lpstr>'субсидия на выравн'!Заголовки_для_печати</vt:lpstr>
      <vt:lpstr>ТКО!Заголовки_для_печати</vt:lpstr>
      <vt:lpstr>'Народный бюджет'!Область_печати</vt:lpstr>
      <vt:lpstr>'поддержка культуры'!Область_печати</vt:lpstr>
      <vt:lpstr>'сел мест усл для физ-ры'!Область_печати</vt:lpstr>
      <vt:lpstr>'создание доп.мест'!Область_печати</vt:lpstr>
      <vt:lpstr>ТКО!Область_печати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marinchenko</cp:lastModifiedBy>
  <cp:lastPrinted>2020-05-28T13:58:41Z</cp:lastPrinted>
  <dcterms:created xsi:type="dcterms:W3CDTF">2015-11-12T12:15:13Z</dcterms:created>
  <dcterms:modified xsi:type="dcterms:W3CDTF">2020-05-28T14:14:07Z</dcterms:modified>
</cp:coreProperties>
</file>